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filterPrivacy="1" defaultThemeVersion="124226"/>
  <xr:revisionPtr revIDLastSave="0" documentId="8_{F5B1B43A-7E77-934F-A12D-3B7DD45021E6}" xr6:coauthVersionLast="47" xr6:coauthVersionMax="47" xr10:uidLastSave="{00000000-0000-0000-0000-000000000000}"/>
  <bookViews>
    <workbookView xWindow="35380" yWindow="-340" windowWidth="32960" windowHeight="21100" xr2:uid="{00000000-000D-0000-FFFF-FFFF00000000}"/>
  </bookViews>
  <sheets>
    <sheet name="Title Page" sheetId="1" r:id="rId1"/>
    <sheet name="How To" sheetId="2" r:id="rId2"/>
    <sheet name="1 - Inputs" sheetId="4" r:id="rId3"/>
    <sheet name="2 - Detailed Costs" sheetId="5" r:id="rId4"/>
    <sheet name="3 - Results Summary" sheetId="8" r:id="rId5"/>
    <sheet name="ReviewSheet" sheetId="10" state="hidden" r:id="rId6"/>
    <sheet name="4- LCCA" sheetId="9" r:id="rId7"/>
    <sheet name="5 - LCCA Worksheet" sheetId="3" r:id="rId8"/>
    <sheet name="6 - Analysis Years" sheetId="7" r:id="rId9"/>
    <sheet name="7- Cost Category List" sheetId="6" r:id="rId10"/>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536</definedName>
    <definedName name="_AtRisk_SimSetting_ReportOptionReportsFileType" hidden="1">1</definedName>
    <definedName name="_AtRisk_SimSetting_ReportOptionSelectiveQR" hidden="1">FALSE</definedName>
    <definedName name="_AtRisk_SimSetting_ReportsList" hidden="1">536</definedName>
    <definedName name="_AtRisk_SimSetting_ShowSimulationProgressWindow" hidden="1">TRUE</definedName>
    <definedName name="_AtRisk_SimSetting_SimName001" hidden="1">"Scenario 1"</definedName>
    <definedName name="_AtRisk_SimSetting_SimName002" hidden="1">"Scenario 2"</definedName>
    <definedName name="_AtRisk_SimSetting_SimName003" hidden="1">"Scenario 3"</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0.1</definedName>
    <definedName name="_Fill" localSheetId="8" hidden="1">#REF!</definedName>
    <definedName name="_Fill" hidden="1">#REF!</definedName>
    <definedName name="_Key1" localSheetId="8" hidden="1">#REF!</definedName>
    <definedName name="_Key1" hidden="1">#REF!</definedName>
    <definedName name="_Key2" localSheetId="8" hidden="1">#REF!</definedName>
    <definedName name="_Key2" hidden="1">#REF!</definedName>
    <definedName name="_Order1" hidden="1">255</definedName>
    <definedName name="_Order2" hidden="1">255</definedName>
    <definedName name="_Sort" localSheetId="8" hidden="1">#REF!</definedName>
    <definedName name="_Sort" hidden="1">#REF!</definedName>
    <definedName name="altern1">'1 - Inputs'!$C$19</definedName>
    <definedName name="altern2">'1 - Inputs'!$C$26</definedName>
    <definedName name="altern3">'1 - Inputs'!$C$33</definedName>
    <definedName name="altern4">'1 - Inputs'!$C$40</definedName>
    <definedName name="Baseyear">'1 - Inputs'!$E$13</definedName>
    <definedName name="BIG" localSheetId="2" hidden="1">{#N/A,#N/A,FALSE,"Pricing";#N/A,#N/A,FALSE,"Summary";#N/A,#N/A,FALSE,"CompProd";#N/A,#N/A,FALSE,"CompJobhrs";#N/A,#N/A,FALSE,"Escalation";#N/A,#N/A,FALSE,"Contingency";#N/A,#N/A,FALSE,"GM";#N/A,#N/A,FALSE,"CompWage";#N/A,#N/A,FALSE,"costSum"}</definedName>
    <definedName name="BIG" hidden="1">{#N/A,#N/A,FALSE,"Pricing";#N/A,#N/A,FALSE,"Summary";#N/A,#N/A,FALSE,"CompProd";#N/A,#N/A,FALSE,"CompJobhrs";#N/A,#N/A,FALSE,"Escalation";#N/A,#N/A,FALSE,"Contingency";#N/A,#N/A,FALSE,"GM";#N/A,#N/A,FALSE,"CompWage";#N/A,#N/A,FALSE,"costSum"}</definedName>
    <definedName name="CHUCK" localSheetId="2" hidden="1">{#N/A,#N/A,FALSE,"Pricing";#N/A,#N/A,FALSE,"Summary";#N/A,#N/A,FALSE,"CompProd";#N/A,#N/A,FALSE,"CompJobhrs";#N/A,#N/A,FALSE,"Escalation";#N/A,#N/A,FALSE,"Contingency";#N/A,#N/A,FALSE,"GM";#N/A,#N/A,FALSE,"CompWage";#N/A,#N/A,FALSE,"costSum"}</definedName>
    <definedName name="CHUCK" hidden="1">{#N/A,#N/A,FALSE,"Pricing";#N/A,#N/A,FALSE,"Summary";#N/A,#N/A,FALSE,"CompProd";#N/A,#N/A,FALSE,"CompJobhrs";#N/A,#N/A,FALSE,"Escalation";#N/A,#N/A,FALSE,"Contingency";#N/A,#N/A,FALSE,"GM";#N/A,#N/A,FALSE,"CompWage";#N/A,#N/A,FALSE,"costSum"}</definedName>
    <definedName name="discount_base">'1 - Inputs'!$E$16</definedName>
    <definedName name="HTML_CodePage" hidden="1">1252</definedName>
    <definedName name="HTML_Control" localSheetId="2" hidden="1">{"'2-33'!$A$1:$T$91"}</definedName>
    <definedName name="HTML_Control" hidden="1">{"'2-33'!$A$1:$T$91"}</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tasks\nts2000\nts2000\HTML\Ch2_web\2-33.htm"</definedName>
    <definedName name="HTML_Title" hidden="1">"Table 2-33"</definedName>
    <definedName name="IQ_ADDIN" hidden="1">"AUTO"</definedName>
    <definedName name="IQ_CH" hidden="1">110000</definedName>
    <definedName name="IQ_CQ" hidden="1">5000</definedName>
    <definedName name="IQ_CY" hidden="1">10000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MONTH" hidden="1">15000</definedName>
    <definedName name="IQ_NAMES_REVISION_DATE_" hidden="1">39926.455</definedName>
    <definedName name="IQ_NTM" hidden="1">6000</definedName>
    <definedName name="IQ_TODAY" hidden="1">0</definedName>
    <definedName name="IQ_WEEK" hidden="1">50000</definedName>
    <definedName name="IQ_YTD" hidden="1">3000</definedName>
    <definedName name="JANA" localSheetId="2" hidden="1">{#N/A,#N/A,FALSE,"Pricing";#N/A,#N/A,FALSE,"Summary";#N/A,#N/A,FALSE,"CompProd";#N/A,#N/A,FALSE,"CompJobhrs";#N/A,#N/A,FALSE,"Escalation";#N/A,#N/A,FALSE,"Contingency";#N/A,#N/A,FALSE,"GM";#N/A,#N/A,FALSE,"CompWage";#N/A,#N/A,FALSE,"costSum"}</definedName>
    <definedName name="JANA" hidden="1">{#N/A,#N/A,FALSE,"Pricing";#N/A,#N/A,FALSE,"Summary";#N/A,#N/A,FALSE,"CompProd";#N/A,#N/A,FALSE,"CompJobhrs";#N/A,#N/A,FALSE,"Escalation";#N/A,#N/A,FALSE,"Contingency";#N/A,#N/A,FALSE,"GM";#N/A,#N/A,FALSE,"CompWage";#N/A,#N/A,FALSE,"costSum"}</definedName>
    <definedName name="Pal_Workbook_GUID" hidden="1">"E33MQA7MC88FE8WG79ZUUJ2D"</definedName>
    <definedName name="_xlnm.Print_Area" localSheetId="2">'1 - Inputs'!$B$1:$G$49</definedName>
    <definedName name="_xlnm.Print_Area" localSheetId="3">'2 - Detailed Costs'!$A$1:$H$93</definedName>
    <definedName name="_xlnm.Print_Area" localSheetId="4">'3 - Results Summary'!$A$1:$J$81</definedName>
    <definedName name="_xlnm.Print_Area" localSheetId="6">'4- LCCA'!$A$6:$BC$53</definedName>
    <definedName name="_xlnm.Print_Area" localSheetId="1">'How To'!$A$2:$T$23</definedName>
    <definedName name="_xlnm.Print_Area" localSheetId="0">'Title Page'!$B$2:$S$18</definedName>
    <definedName name="_xlnm.Print_Titles" localSheetId="2">'1 - Inputs'!$1:$5</definedName>
    <definedName name="_xlnm.Print_Titles" localSheetId="3">'2 - Detailed Costs'!$1:$10</definedName>
    <definedName name="_xlnm.Print_Titles" localSheetId="4">'3 - Results Summary'!$1:$4</definedName>
    <definedName name="_xlnm.Print_Titles" localSheetId="6">'4- LCCA'!$A:$L,'4- LCCA'!$6:$10</definedName>
    <definedName name="RiskAfterRecalcMacro" hidden="1">""</definedName>
    <definedName name="RiskAfterSimMacro" hidden="1">"PasteOutput"</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"LookupTables"</definedName>
    <definedName name="RiskBeforeSimMacro" hidden="1">"NextAlternative"</definedName>
    <definedName name="RiskCollectDistributionSamples" hidden="1">0</definedName>
    <definedName name="RiskFixedSeed" hidden="1">184</definedName>
    <definedName name="RiskHasSettings" hidden="1">7</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TRUE</definedName>
    <definedName name="RiskUseMultipleCPUs" hidden="1">FALSE</definedName>
    <definedName name="Services2" localSheetId="2" hidden="1">{#N/A,#N/A,FALSE,"Pricing";#N/A,#N/A,FALSE,"Summary";#N/A,#N/A,FALSE,"CompProd";#N/A,#N/A,FALSE,"CompJobhrs";#N/A,#N/A,FALSE,"Escalation";#N/A,#N/A,FALSE,"Contingency";#N/A,#N/A,FALSE,"GM";#N/A,#N/A,FALSE,"CompWage";#N/A,#N/A,FALSE,"costSum"}</definedName>
    <definedName name="Services2" hidden="1">{#N/A,#N/A,FALSE,"Pricing";#N/A,#N/A,FALSE,"Summary";#N/A,#N/A,FALSE,"CompProd";#N/A,#N/A,FALSE,"CompJobhrs";#N/A,#N/A,FALSE,"Escalation";#N/A,#N/A,FALSE,"Contingency";#N/A,#N/A,FALSE,"GM";#N/A,#N/A,FALSE,"CompWage";#N/A,#N/A,FALSE,"costSum"}</definedName>
    <definedName name="temp" localSheetId="2" hidden="1">{#N/A,#N/A,FALSE,"Pricing";#N/A,#N/A,FALSE,"Summary";#N/A,#N/A,FALSE,"CompProd";#N/A,#N/A,FALSE,"CompJobhrs";#N/A,#N/A,FALSE,"Escalation";#N/A,#N/A,FALSE,"Contingency";#N/A,#N/A,FALSE,"GM";#N/A,#N/A,FALSE,"CompWage";#N/A,#N/A,FALSE,"costSum"}</definedName>
    <definedName name="temp" hidden="1">{#N/A,#N/A,FALSE,"Pricing";#N/A,#N/A,FALSE,"Summary";#N/A,#N/A,FALSE,"CompProd";#N/A,#N/A,FALSE,"CompJobhrs";#N/A,#N/A,FALSE,"Escalation";#N/A,#N/A,FALSE,"Contingency";#N/A,#N/A,FALSE,"GM";#N/A,#N/A,FALSE,"CompWage";#N/A,#N/A,FALSE,"costSum"}</definedName>
    <definedName name="test" localSheetId="2" hidden="1">{#N/A,#N/A,FALSE,"Pricing";#N/A,#N/A,FALSE,"Summary";#N/A,#N/A,FALSE,"CompProd";#N/A,#N/A,FALSE,"CompJobhrs";#N/A,#N/A,FALSE,"Escalation";#N/A,#N/A,FALSE,"Contingency";#N/A,#N/A,FALSE,"GM";#N/A,#N/A,FALSE,"CompWage";#N/A,#N/A,FALSE,"costSum"}</definedName>
    <definedName name="test" hidden="1">{#N/A,#N/A,FALSE,"Pricing";#N/A,#N/A,FALSE,"Summary";#N/A,#N/A,FALSE,"CompProd";#N/A,#N/A,FALSE,"CompJobhrs";#N/A,#N/A,FALSE,"Escalation";#N/A,#N/A,FALSE,"Contingency";#N/A,#N/A,FALSE,"GM";#N/A,#N/A,FALSE,"CompWage";#N/A,#N/A,FALSE,"costSum"}</definedName>
    <definedName name="wrn.all." localSheetId="2" hidden="1">{"sandu",#N/A,FALSE,"sandu";"flow",#N/A,FALSE,"base";"debt",#N/A,FALSE,"base";"subdebt",#N/A,FALSE,"subdebt";"operating",#N/A,FALSE,"base";"stress1",#N/A,FALSE,"stress1";"stress2",#N/A,FALSE,"stress2"}</definedName>
    <definedName name="wrn.all." hidden="1">{"sandu",#N/A,FALSE,"sandu";"flow",#N/A,FALSE,"base";"debt",#N/A,FALSE,"base";"subdebt",#N/A,FALSE,"subdebt";"operating",#N/A,FALSE,"base";"stress1",#N/A,FALSE,"stress1";"stress2",#N/A,FALSE,"stress2"}</definedName>
    <definedName name="wrn.ESTIMATE." localSheetId="2" hidden="1">{#N/A,#N/A,FALSE,"SUM";#N/A,#N/A,FALSE,"MECH.";#N/A,#N/A,FALSE,"PIPE";#N/A,#N/A,FALSE,"ELECT";#N/A,#N/A,FALSE,"PR CONT";#N/A,#N/A,FALSE,"STRUCT"}</definedName>
    <definedName name="wrn.ESTIMATE." hidden="1">{#N/A,#N/A,FALSE,"SUM";#N/A,#N/A,FALSE,"MECH.";#N/A,#N/A,FALSE,"PIPE";#N/A,#N/A,FALSE,"ELECT";#N/A,#N/A,FALSE,"PR CONT";#N/A,#N/A,FALSE,"STRUCT"}</definedName>
    <definedName name="wrn.Labor._.Cost._.Workbook." localSheetId="2" hidden="1">{#N/A,#N/A,FALSE,"RATES";#N/A,#N/A,FALSE,"LOADED RATES"}</definedName>
    <definedName name="wrn.Labor._.Cost._.Workbook." hidden="1">{#N/A,#N/A,FALSE,"RATES";#N/A,#N/A,FALSE,"LOADED RATES"}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10" l="1"/>
  <c r="C17" i="10"/>
  <c r="C15" i="10"/>
  <c r="A44" i="10"/>
  <c r="C22" i="10"/>
  <c r="E22" i="10"/>
  <c r="G22" i="10"/>
  <c r="I22" i="10"/>
  <c r="E29" i="4"/>
  <c r="I51" i="10"/>
  <c r="H51" i="10"/>
  <c r="D42" i="10"/>
  <c r="C68" i="10" l="1"/>
  <c r="C18" i="10" l="1"/>
  <c r="I44" i="10" l="1"/>
  <c r="G44" i="10"/>
  <c r="E44" i="10"/>
  <c r="D44" i="10"/>
  <c r="I3" i="10"/>
  <c r="C2" i="10"/>
  <c r="F51" i="10"/>
  <c r="D51" i="10"/>
  <c r="B51" i="10"/>
  <c r="G1" i="4" l="1"/>
  <c r="I23" i="10" l="1"/>
  <c r="G23" i="10"/>
  <c r="E23" i="10"/>
  <c r="C23" i="10"/>
  <c r="I21" i="10"/>
  <c r="I33" i="10" s="1"/>
  <c r="G21" i="10"/>
  <c r="G33" i="10" s="1"/>
  <c r="E21" i="10"/>
  <c r="E33" i="10" s="1"/>
  <c r="C21" i="10"/>
  <c r="C33" i="10" s="1"/>
  <c r="C3" i="10"/>
  <c r="B3" i="8"/>
  <c r="G66" i="10"/>
  <c r="E66" i="10"/>
  <c r="B45" i="9" l="1"/>
  <c r="B37" i="9"/>
  <c r="B29" i="9"/>
  <c r="B21" i="9"/>
  <c r="E37" i="5"/>
  <c r="E38" i="5"/>
  <c r="F75" i="7" s="1"/>
  <c r="E39" i="5"/>
  <c r="F76" i="7" s="1"/>
  <c r="E81" i="5"/>
  <c r="E80" i="5"/>
  <c r="F173" i="7" s="1"/>
  <c r="E79" i="5"/>
  <c r="F172" i="7" s="1"/>
  <c r="E60" i="5"/>
  <c r="F121" i="7" s="1"/>
  <c r="E59" i="5"/>
  <c r="F120" i="7" s="1"/>
  <c r="E58" i="5"/>
  <c r="F119" i="7" s="1"/>
  <c r="F174" i="7"/>
  <c r="E17" i="5"/>
  <c r="F23" i="7" s="1"/>
  <c r="B4" i="9"/>
  <c r="A4" i="9"/>
  <c r="B3" i="9"/>
  <c r="A3" i="9"/>
  <c r="A2" i="9"/>
  <c r="G1" i="9"/>
  <c r="F1" i="9"/>
  <c r="AY21" i="3"/>
  <c r="AG28" i="3"/>
  <c r="AS28" i="3"/>
  <c r="AW28" i="3"/>
  <c r="AK28" i="3"/>
  <c r="BA28" i="3"/>
  <c r="AL35" i="3"/>
  <c r="AI21" i="3"/>
  <c r="AO28" i="3"/>
  <c r="G1" i="8"/>
  <c r="F1" i="8"/>
  <c r="AQ42" i="3"/>
  <c r="BB35" i="3"/>
  <c r="AT35" i="3"/>
  <c r="BC28" i="3"/>
  <c r="AU28" i="3"/>
  <c r="AQ28" i="3"/>
  <c r="AI28" i="3"/>
  <c r="AZ28" i="3"/>
  <c r="AR28" i="3"/>
  <c r="AX28" i="3"/>
  <c r="AP28" i="3"/>
  <c r="AH28" i="3"/>
  <c r="AX35" i="3"/>
  <c r="AP35" i="3"/>
  <c r="AH35" i="3"/>
  <c r="BC35" i="3"/>
  <c r="AY35" i="3"/>
  <c r="AU35" i="3"/>
  <c r="AQ35" i="3"/>
  <c r="AM35" i="3"/>
  <c r="AI35" i="3"/>
  <c r="AY28" i="3"/>
  <c r="AM28" i="3"/>
  <c r="BD28" i="3"/>
  <c r="AV28" i="3"/>
  <c r="AN28" i="3"/>
  <c r="AJ28" i="3"/>
  <c r="BB28" i="3"/>
  <c r="AT28" i="3"/>
  <c r="AL28" i="3"/>
  <c r="BC42" i="3"/>
  <c r="AY42" i="3"/>
  <c r="AU42" i="3"/>
  <c r="AM42" i="3"/>
  <c r="AI42" i="3"/>
  <c r="BC21" i="3"/>
  <c r="AU21" i="3"/>
  <c r="AQ21" i="3"/>
  <c r="AM21" i="3"/>
  <c r="AX42" i="3"/>
  <c r="AV42" i="3"/>
  <c r="AN42" i="3"/>
  <c r="BA35" i="3"/>
  <c r="AP42" i="3"/>
  <c r="BD42" i="3"/>
  <c r="AR42" i="3"/>
  <c r="AS35" i="3"/>
  <c r="BA42" i="3"/>
  <c r="AW42" i="3"/>
  <c r="AS42" i="3"/>
  <c r="BD35" i="3"/>
  <c r="AZ35" i="3"/>
  <c r="AV35" i="3"/>
  <c r="AR35" i="3"/>
  <c r="BB42" i="3"/>
  <c r="AT42" i="3"/>
  <c r="AZ42" i="3"/>
  <c r="AJ42" i="3"/>
  <c r="AW35" i="3"/>
  <c r="BD21" i="3"/>
  <c r="AZ21" i="3"/>
  <c r="AV21" i="3"/>
  <c r="AR21" i="3"/>
  <c r="AN21" i="3"/>
  <c r="AJ21" i="3"/>
  <c r="BA21" i="3"/>
  <c r="AW21" i="3"/>
  <c r="AS21" i="3"/>
  <c r="AO21" i="3"/>
  <c r="AK21" i="3"/>
  <c r="BB21" i="3"/>
  <c r="AX21" i="3"/>
  <c r="AT21" i="3"/>
  <c r="AP21" i="3"/>
  <c r="AL21" i="3"/>
  <c r="AH21" i="3"/>
  <c r="AL42" i="3"/>
  <c r="AH42" i="3"/>
  <c r="AO42" i="3"/>
  <c r="AK42" i="3"/>
  <c r="AG42" i="3"/>
  <c r="AO35" i="3"/>
  <c r="AK35" i="3"/>
  <c r="AG35" i="3"/>
  <c r="AN35" i="3"/>
  <c r="AJ35" i="3"/>
  <c r="E92" i="5"/>
  <c r="F185" i="7"/>
  <c r="E91" i="5"/>
  <c r="F184" i="7" s="1"/>
  <c r="E90" i="5"/>
  <c r="F183" i="7" s="1"/>
  <c r="E89" i="5"/>
  <c r="F182" i="7" s="1"/>
  <c r="E88" i="5"/>
  <c r="F181" i="7" s="1"/>
  <c r="E87" i="5"/>
  <c r="F180" i="7" s="1"/>
  <c r="E86" i="5"/>
  <c r="F179" i="7"/>
  <c r="E85" i="5"/>
  <c r="F178" i="7" s="1"/>
  <c r="E84" i="5"/>
  <c r="F177" i="7"/>
  <c r="E83" i="5"/>
  <c r="F176" i="7" s="1"/>
  <c r="E82" i="5"/>
  <c r="F175" i="7"/>
  <c r="E71" i="5"/>
  <c r="F132" i="7" s="1"/>
  <c r="E70" i="5"/>
  <c r="F131" i="7" s="1"/>
  <c r="E69" i="5"/>
  <c r="F130" i="7" s="1"/>
  <c r="E68" i="5"/>
  <c r="F129" i="7" s="1"/>
  <c r="E67" i="5"/>
  <c r="F128" i="7" s="1"/>
  <c r="E66" i="5"/>
  <c r="F127" i="7"/>
  <c r="E65" i="5"/>
  <c r="F126" i="7" s="1"/>
  <c r="E64" i="5"/>
  <c r="F125" i="7" s="1"/>
  <c r="E63" i="5"/>
  <c r="F124" i="7" s="1"/>
  <c r="E62" i="5"/>
  <c r="F123" i="7" s="1"/>
  <c r="E61" i="5"/>
  <c r="F122" i="7" s="1"/>
  <c r="E50" i="5"/>
  <c r="F87" i="7"/>
  <c r="E49" i="5"/>
  <c r="F86" i="7" s="1"/>
  <c r="E48" i="5"/>
  <c r="F85" i="7"/>
  <c r="E47" i="5"/>
  <c r="F84" i="7" s="1"/>
  <c r="E46" i="5"/>
  <c r="F83" i="7" s="1"/>
  <c r="E45" i="5"/>
  <c r="F82" i="7" s="1"/>
  <c r="E44" i="5"/>
  <c r="F81" i="7" s="1"/>
  <c r="E43" i="5"/>
  <c r="F80" i="7" s="1"/>
  <c r="E42" i="5"/>
  <c r="F79" i="7" s="1"/>
  <c r="E41" i="5"/>
  <c r="F78" i="7" s="1"/>
  <c r="E40" i="5"/>
  <c r="F77" i="7" s="1"/>
  <c r="G92" i="5"/>
  <c r="E185" i="7" s="1"/>
  <c r="E207" i="7" s="1"/>
  <c r="F207" i="7" s="1"/>
  <c r="BE207" i="7" s="1"/>
  <c r="B4" i="5"/>
  <c r="B3" i="5"/>
  <c r="G1" i="5"/>
  <c r="F1" i="5"/>
  <c r="AG21" i="3"/>
  <c r="A14" i="4"/>
  <c r="A15" i="4"/>
  <c r="A16" i="4"/>
  <c r="A17" i="4" s="1"/>
  <c r="A18" i="4" s="1"/>
  <c r="A21" i="4" s="1"/>
  <c r="A19" i="4" s="1"/>
  <c r="A20" i="4" s="1"/>
  <c r="A22" i="4" s="1"/>
  <c r="A23" i="4" s="1"/>
  <c r="A24" i="4" s="1"/>
  <c r="A25" i="4" s="1"/>
  <c r="A28" i="4" s="1"/>
  <c r="A26" i="4" s="1"/>
  <c r="A27" i="4" s="1"/>
  <c r="A29" i="4" s="1"/>
  <c r="A30" i="4" s="1"/>
  <c r="A31" i="4" s="1"/>
  <c r="A32" i="4" s="1"/>
  <c r="A35" i="4" s="1"/>
  <c r="A33" i="4" s="1"/>
  <c r="A34" i="4" s="1"/>
  <c r="A36" i="4" s="1"/>
  <c r="A37" i="4" s="1"/>
  <c r="A38" i="4" s="1"/>
  <c r="A39" i="4" s="1"/>
  <c r="A42" i="4" s="1"/>
  <c r="A40" i="4" s="1"/>
  <c r="A41" i="4" s="1"/>
  <c r="A43" i="4" s="1"/>
  <c r="A44" i="4" s="1"/>
  <c r="A45" i="4" s="1"/>
  <c r="B4" i="8"/>
  <c r="A4" i="8"/>
  <c r="A3" i="8"/>
  <c r="A2" i="8"/>
  <c r="A2" i="5"/>
  <c r="A4" i="5"/>
  <c r="A3" i="5"/>
  <c r="E19" i="5"/>
  <c r="F25" i="7" s="1"/>
  <c r="E18" i="5"/>
  <c r="F24" i="7" s="1"/>
  <c r="E29" i="5"/>
  <c r="F35" i="7" s="1"/>
  <c r="E28" i="5"/>
  <c r="F34" i="7" s="1"/>
  <c r="E27" i="5"/>
  <c r="F33" i="7" s="1"/>
  <c r="E26" i="5"/>
  <c r="F32" i="7"/>
  <c r="E25" i="5"/>
  <c r="F31" i="7" s="1"/>
  <c r="E24" i="5"/>
  <c r="F30" i="7"/>
  <c r="E23" i="5"/>
  <c r="F29" i="7" s="1"/>
  <c r="E22" i="5"/>
  <c r="F28" i="7" s="1"/>
  <c r="E21" i="5"/>
  <c r="F27" i="7" s="1"/>
  <c r="E20" i="5"/>
  <c r="F26" i="7" s="1"/>
  <c r="E16" i="5"/>
  <c r="F22" i="7" s="1"/>
  <c r="G17" i="5"/>
  <c r="E23" i="7" s="1"/>
  <c r="E43" i="7" s="1"/>
  <c r="D207" i="7"/>
  <c r="D206" i="7"/>
  <c r="D205" i="7"/>
  <c r="D204" i="7"/>
  <c r="D203" i="7"/>
  <c r="D202" i="7"/>
  <c r="D201" i="7"/>
  <c r="D200" i="7"/>
  <c r="D199" i="7"/>
  <c r="D198" i="7"/>
  <c r="D197" i="7"/>
  <c r="D196" i="7"/>
  <c r="D195" i="7"/>
  <c r="D194" i="7"/>
  <c r="F193" i="7"/>
  <c r="E193" i="7"/>
  <c r="D193" i="7"/>
  <c r="D185" i="7"/>
  <c r="D184" i="7"/>
  <c r="D183" i="7"/>
  <c r="D182" i="7"/>
  <c r="D181" i="7"/>
  <c r="D180" i="7"/>
  <c r="D179" i="7"/>
  <c r="D178" i="7"/>
  <c r="D177" i="7"/>
  <c r="D176" i="7"/>
  <c r="D175" i="7"/>
  <c r="D174" i="7"/>
  <c r="D173" i="7"/>
  <c r="D172" i="7"/>
  <c r="D171" i="7"/>
  <c r="B165" i="7"/>
  <c r="D154" i="7"/>
  <c r="D153" i="7"/>
  <c r="D152" i="7"/>
  <c r="D151" i="7"/>
  <c r="D150" i="7"/>
  <c r="D149" i="7"/>
  <c r="D148" i="7"/>
  <c r="D147" i="7"/>
  <c r="D146" i="7"/>
  <c r="D145" i="7"/>
  <c r="D144" i="7"/>
  <c r="D143" i="7"/>
  <c r="D142" i="7"/>
  <c r="D141" i="7"/>
  <c r="D140" i="7"/>
  <c r="D132" i="7"/>
  <c r="D131" i="7"/>
  <c r="D130" i="7"/>
  <c r="D129" i="7"/>
  <c r="D128" i="7"/>
  <c r="D127" i="7"/>
  <c r="D126" i="7"/>
  <c r="D125" i="7"/>
  <c r="D124" i="7"/>
  <c r="D123" i="7"/>
  <c r="D122" i="7"/>
  <c r="D121" i="7"/>
  <c r="D120" i="7"/>
  <c r="D119" i="7"/>
  <c r="F118" i="7"/>
  <c r="F171" i="7"/>
  <c r="E118" i="7"/>
  <c r="E171" i="7" s="1"/>
  <c r="D118" i="7"/>
  <c r="B112" i="7"/>
  <c r="D107" i="7"/>
  <c r="D106" i="7"/>
  <c r="D105" i="7"/>
  <c r="D104" i="7"/>
  <c r="D103" i="7"/>
  <c r="D102" i="7"/>
  <c r="D101" i="7"/>
  <c r="D100" i="7"/>
  <c r="D99" i="7"/>
  <c r="D98" i="7"/>
  <c r="D97" i="7"/>
  <c r="D96" i="7"/>
  <c r="D95" i="7"/>
  <c r="D94" i="7"/>
  <c r="D93" i="7"/>
  <c r="D87" i="7"/>
  <c r="D86" i="7"/>
  <c r="D85" i="7"/>
  <c r="D84" i="7"/>
  <c r="D83" i="7"/>
  <c r="D82" i="7"/>
  <c r="D81" i="7"/>
  <c r="D80" i="7"/>
  <c r="D79" i="7"/>
  <c r="D78" i="7"/>
  <c r="D77" i="7"/>
  <c r="D76" i="7"/>
  <c r="D75" i="7"/>
  <c r="D74" i="7"/>
  <c r="E73" i="7"/>
  <c r="D73" i="7"/>
  <c r="B67" i="7"/>
  <c r="D55" i="7"/>
  <c r="D54" i="7"/>
  <c r="D53" i="7"/>
  <c r="D52" i="7"/>
  <c r="D51" i="7"/>
  <c r="D50" i="7"/>
  <c r="D49" i="7"/>
  <c r="D48" i="7"/>
  <c r="D47" i="7"/>
  <c r="D46" i="7"/>
  <c r="D45" i="7"/>
  <c r="D44" i="7"/>
  <c r="D43" i="7"/>
  <c r="D42" i="7"/>
  <c r="D41" i="7"/>
  <c r="D35" i="7"/>
  <c r="D34" i="7"/>
  <c r="D33" i="7"/>
  <c r="D32" i="7"/>
  <c r="D31" i="7"/>
  <c r="D30" i="7"/>
  <c r="D29" i="7"/>
  <c r="D28" i="7"/>
  <c r="D27" i="7"/>
  <c r="D26" i="7"/>
  <c r="D25" i="7"/>
  <c r="D24" i="7"/>
  <c r="D23" i="7"/>
  <c r="D22" i="7"/>
  <c r="E21" i="7"/>
  <c r="D21" i="7"/>
  <c r="B15" i="7"/>
  <c r="H9" i="7"/>
  <c r="H167" i="7" s="1"/>
  <c r="A9" i="7"/>
  <c r="I8" i="7"/>
  <c r="J8" i="7" s="1"/>
  <c r="K8" i="7" s="1"/>
  <c r="L8" i="7" s="1"/>
  <c r="M8" i="7" s="1"/>
  <c r="N8" i="7" s="1"/>
  <c r="O8" i="7" s="1"/>
  <c r="P8" i="7" s="1"/>
  <c r="Q8" i="7" s="1"/>
  <c r="R8" i="7" s="1"/>
  <c r="S8" i="7" s="1"/>
  <c r="T8" i="7" s="1"/>
  <c r="U8" i="7" s="1"/>
  <c r="V8" i="7" s="1"/>
  <c r="W8" i="7" s="1"/>
  <c r="X8" i="7" s="1"/>
  <c r="Y8" i="7" s="1"/>
  <c r="Z8" i="7" s="1"/>
  <c r="AA8" i="7" s="1"/>
  <c r="AB8" i="7" s="1"/>
  <c r="AC8" i="7" s="1"/>
  <c r="AD8" i="7" s="1"/>
  <c r="AE8" i="7" s="1"/>
  <c r="AF8" i="7" s="1"/>
  <c r="AG8" i="7" s="1"/>
  <c r="AH8" i="7" s="1"/>
  <c r="AI8" i="7" s="1"/>
  <c r="AJ8" i="7" s="1"/>
  <c r="AK8" i="7" s="1"/>
  <c r="AL8" i="7" s="1"/>
  <c r="AM8" i="7" s="1"/>
  <c r="AN8" i="7" s="1"/>
  <c r="AO8" i="7" s="1"/>
  <c r="AP8" i="7" s="1"/>
  <c r="AQ8" i="7" s="1"/>
  <c r="AR8" i="7" s="1"/>
  <c r="AS8" i="7" s="1"/>
  <c r="AT8" i="7" s="1"/>
  <c r="AU8" i="7" s="1"/>
  <c r="AV8" i="7" s="1"/>
  <c r="AW8" i="7" s="1"/>
  <c r="AX8" i="7" s="1"/>
  <c r="AY8" i="7" s="1"/>
  <c r="AZ8" i="7" s="1"/>
  <c r="BA8" i="7" s="1"/>
  <c r="BB8" i="7" s="1"/>
  <c r="BC8" i="7" s="1"/>
  <c r="BD8" i="7" s="1"/>
  <c r="BE8" i="7" s="1"/>
  <c r="U6" i="7"/>
  <c r="B70" i="3"/>
  <c r="B63" i="3"/>
  <c r="B56" i="3"/>
  <c r="B49" i="3"/>
  <c r="AE42" i="3"/>
  <c r="AD42" i="3"/>
  <c r="AC42" i="3"/>
  <c r="AB42" i="3"/>
  <c r="AA42" i="3"/>
  <c r="Z42" i="3"/>
  <c r="Y42" i="3"/>
  <c r="X42" i="3"/>
  <c r="W42" i="3"/>
  <c r="V42" i="3"/>
  <c r="U42" i="3"/>
  <c r="T42" i="3"/>
  <c r="S42" i="3"/>
  <c r="R42" i="3"/>
  <c r="Q42" i="3"/>
  <c r="P42" i="3"/>
  <c r="O42" i="3"/>
  <c r="N42" i="3"/>
  <c r="M42" i="3"/>
  <c r="L42" i="3"/>
  <c r="K42" i="3"/>
  <c r="J42" i="3"/>
  <c r="I42" i="3"/>
  <c r="H42" i="3"/>
  <c r="E40" i="3"/>
  <c r="B37" i="3"/>
  <c r="AE35" i="3"/>
  <c r="AD35" i="3"/>
  <c r="AC35" i="3"/>
  <c r="AB35" i="3"/>
  <c r="AA35" i="3"/>
  <c r="Z35" i="3"/>
  <c r="Y35" i="3"/>
  <c r="X35" i="3"/>
  <c r="W35" i="3"/>
  <c r="V35" i="3"/>
  <c r="U35" i="3"/>
  <c r="T35" i="3"/>
  <c r="S35" i="3"/>
  <c r="R35" i="3"/>
  <c r="Q35" i="3"/>
  <c r="P35" i="3"/>
  <c r="O35" i="3"/>
  <c r="N35" i="3"/>
  <c r="M35" i="3"/>
  <c r="L35" i="3"/>
  <c r="K35" i="3"/>
  <c r="J35" i="3"/>
  <c r="I35" i="3"/>
  <c r="H35" i="3"/>
  <c r="E33" i="3"/>
  <c r="B30" i="3"/>
  <c r="AE28" i="3"/>
  <c r="AD28" i="3"/>
  <c r="AC28" i="3"/>
  <c r="AB28" i="3"/>
  <c r="AA28" i="3"/>
  <c r="Z28" i="3"/>
  <c r="Y28" i="3"/>
  <c r="X28" i="3"/>
  <c r="W28" i="3"/>
  <c r="V28" i="3"/>
  <c r="U28" i="3"/>
  <c r="T28" i="3"/>
  <c r="S28" i="3"/>
  <c r="R28" i="3"/>
  <c r="Q28" i="3"/>
  <c r="P28" i="3"/>
  <c r="O28" i="3"/>
  <c r="N28" i="3"/>
  <c r="M28" i="3"/>
  <c r="L28" i="3"/>
  <c r="K28" i="3"/>
  <c r="J28" i="3"/>
  <c r="I28" i="3"/>
  <c r="H28" i="3"/>
  <c r="E26" i="3"/>
  <c r="B23" i="3"/>
  <c r="AE21" i="3"/>
  <c r="AD21" i="3"/>
  <c r="AC21" i="3"/>
  <c r="AB21" i="3"/>
  <c r="AA21" i="3"/>
  <c r="Z21" i="3"/>
  <c r="Y21" i="3"/>
  <c r="X21" i="3"/>
  <c r="W21" i="3"/>
  <c r="V21" i="3"/>
  <c r="U21" i="3"/>
  <c r="T21" i="3"/>
  <c r="S21" i="3"/>
  <c r="R21" i="3"/>
  <c r="Q21" i="3"/>
  <c r="P21" i="3"/>
  <c r="O21" i="3"/>
  <c r="N21" i="3"/>
  <c r="M21" i="3"/>
  <c r="L21" i="3"/>
  <c r="K21" i="3"/>
  <c r="J21" i="3"/>
  <c r="I21" i="3"/>
  <c r="H21" i="3"/>
  <c r="E19" i="3"/>
  <c r="B16" i="3"/>
  <c r="H9" i="3"/>
  <c r="H10" i="3" s="1"/>
  <c r="H68" i="3" s="1"/>
  <c r="F42" i="9" s="1"/>
  <c r="A9" i="3"/>
  <c r="I8" i="3"/>
  <c r="J8" i="3" s="1"/>
  <c r="K8" i="3" s="1"/>
  <c r="L8" i="3" s="1"/>
  <c r="M8" i="3" s="1"/>
  <c r="N8" i="3" s="1"/>
  <c r="O8" i="3" s="1"/>
  <c r="P8" i="3" s="1"/>
  <c r="Q8" i="3" s="1"/>
  <c r="R8" i="3" s="1"/>
  <c r="S8" i="3" s="1"/>
  <c r="T8" i="3" s="1"/>
  <c r="U8" i="3" s="1"/>
  <c r="V8" i="3" s="1"/>
  <c r="W8" i="3" s="1"/>
  <c r="X8" i="3" s="1"/>
  <c r="Y8" i="3" s="1"/>
  <c r="Z8" i="3" s="1"/>
  <c r="AA8" i="3" s="1"/>
  <c r="AB8" i="3" s="1"/>
  <c r="AC8" i="3" s="1"/>
  <c r="AD8" i="3" s="1"/>
  <c r="AE8" i="3" s="1"/>
  <c r="AF8" i="3" s="1"/>
  <c r="AG8" i="3" s="1"/>
  <c r="AH8" i="3" s="1"/>
  <c r="AI8" i="3" s="1"/>
  <c r="AJ8" i="3" s="1"/>
  <c r="AK8" i="3" s="1"/>
  <c r="AL8" i="3" s="1"/>
  <c r="AM8" i="3" s="1"/>
  <c r="AN8" i="3" s="1"/>
  <c r="AO8" i="3" s="1"/>
  <c r="AP8" i="3" s="1"/>
  <c r="AQ8" i="3" s="1"/>
  <c r="AR8" i="3" s="1"/>
  <c r="AS8" i="3" s="1"/>
  <c r="AT8" i="3" s="1"/>
  <c r="AU8" i="3" s="1"/>
  <c r="AV8" i="3" s="1"/>
  <c r="AW8" i="3" s="1"/>
  <c r="AX8" i="3" s="1"/>
  <c r="AY8" i="3" s="1"/>
  <c r="AZ8" i="3" s="1"/>
  <c r="BA8" i="3" s="1"/>
  <c r="BB8" i="3" s="1"/>
  <c r="BC8" i="3" s="1"/>
  <c r="BD8" i="3" s="1"/>
  <c r="BE8" i="3" s="1"/>
  <c r="F14" i="9"/>
  <c r="F15" i="9" s="1"/>
  <c r="G13" i="9"/>
  <c r="H13" i="9" s="1"/>
  <c r="I13" i="9" s="1"/>
  <c r="J13" i="9" s="1"/>
  <c r="K13" i="9" s="1"/>
  <c r="L13" i="9" s="1"/>
  <c r="M13" i="9" s="1"/>
  <c r="N13" i="9" s="1"/>
  <c r="O13" i="9" s="1"/>
  <c r="P13" i="9" s="1"/>
  <c r="Q13" i="9" s="1"/>
  <c r="R13" i="9" s="1"/>
  <c r="S13" i="9" s="1"/>
  <c r="T13" i="9" s="1"/>
  <c r="U13" i="9" s="1"/>
  <c r="V13" i="9" s="1"/>
  <c r="W13" i="9" s="1"/>
  <c r="X13" i="9" s="1"/>
  <c r="Y13" i="9" s="1"/>
  <c r="Z13" i="9" s="1"/>
  <c r="AA13" i="9" s="1"/>
  <c r="AB13" i="9" s="1"/>
  <c r="AC13" i="9" s="1"/>
  <c r="AD13" i="9" s="1"/>
  <c r="AE13" i="9" s="1"/>
  <c r="AF13" i="9" s="1"/>
  <c r="AG13" i="9" s="1"/>
  <c r="AH13" i="9" s="1"/>
  <c r="AI13" i="9" s="1"/>
  <c r="AJ13" i="9" s="1"/>
  <c r="AK13" i="9" s="1"/>
  <c r="AL13" i="9" s="1"/>
  <c r="AM13" i="9" s="1"/>
  <c r="AN13" i="9" s="1"/>
  <c r="AO13" i="9" s="1"/>
  <c r="AP13" i="9" s="1"/>
  <c r="AQ13" i="9" s="1"/>
  <c r="AR13" i="9" s="1"/>
  <c r="AS13" i="9" s="1"/>
  <c r="AT13" i="9" s="1"/>
  <c r="AU13" i="9" s="1"/>
  <c r="AV13" i="9" s="1"/>
  <c r="AW13" i="9" s="1"/>
  <c r="AX13" i="9" s="1"/>
  <c r="AY13" i="9" s="1"/>
  <c r="AZ13" i="9" s="1"/>
  <c r="BA13" i="9" s="1"/>
  <c r="BB13" i="9" s="1"/>
  <c r="BC13" i="9" s="1"/>
  <c r="D26" i="8"/>
  <c r="D25" i="8"/>
  <c r="D24" i="8"/>
  <c r="D23" i="8"/>
  <c r="H22" i="8"/>
  <c r="G22" i="8"/>
  <c r="F22" i="8"/>
  <c r="E22" i="8"/>
  <c r="A7" i="8"/>
  <c r="G91" i="5"/>
  <c r="E184" i="7" s="1"/>
  <c r="E206" i="7" s="1"/>
  <c r="F206" i="7" s="1"/>
  <c r="BE206" i="7" s="1"/>
  <c r="G90" i="5"/>
  <c r="E183" i="7" s="1"/>
  <c r="E205" i="7" s="1"/>
  <c r="F205" i="7" s="1"/>
  <c r="BE205" i="7" s="1"/>
  <c r="G89" i="5"/>
  <c r="E182" i="7" s="1"/>
  <c r="E204" i="7" s="1"/>
  <c r="F204" i="7" s="1"/>
  <c r="BE204" i="7" s="1"/>
  <c r="G88" i="5"/>
  <c r="E181" i="7" s="1"/>
  <c r="E203" i="7" s="1"/>
  <c r="F203" i="7" s="1"/>
  <c r="BE203" i="7" s="1"/>
  <c r="G87" i="5"/>
  <c r="E180" i="7" s="1"/>
  <c r="E202" i="7" s="1"/>
  <c r="F202" i="7" s="1"/>
  <c r="BE202" i="7" s="1"/>
  <c r="G86" i="5"/>
  <c r="E179" i="7" s="1"/>
  <c r="E201" i="7" s="1"/>
  <c r="F201" i="7" s="1"/>
  <c r="BE201" i="7" s="1"/>
  <c r="G85" i="5"/>
  <c r="E178" i="7" s="1"/>
  <c r="E200" i="7" s="1"/>
  <c r="F200" i="7" s="1"/>
  <c r="BE200" i="7" s="1"/>
  <c r="G84" i="5"/>
  <c r="E177" i="7" s="1"/>
  <c r="E199" i="7" s="1"/>
  <c r="F199" i="7" s="1"/>
  <c r="BE199" i="7" s="1"/>
  <c r="G83" i="5"/>
  <c r="E176" i="7"/>
  <c r="E198" i="7" s="1"/>
  <c r="F198" i="7" s="1"/>
  <c r="BE198" i="7" s="1"/>
  <c r="G82" i="5"/>
  <c r="E175" i="7" s="1"/>
  <c r="E197" i="7" s="1"/>
  <c r="F197" i="7" s="1"/>
  <c r="BE197" i="7" s="1"/>
  <c r="G81" i="5"/>
  <c r="E174" i="7" s="1"/>
  <c r="E196" i="7" s="1"/>
  <c r="F196" i="7" s="1"/>
  <c r="BE196" i="7" s="1"/>
  <c r="G80" i="5"/>
  <c r="E173" i="7" s="1"/>
  <c r="E195" i="7" s="1"/>
  <c r="F195" i="7" s="1"/>
  <c r="BE195" i="7" s="1"/>
  <c r="G79" i="5"/>
  <c r="E172" i="7" s="1"/>
  <c r="E194" i="7" s="1"/>
  <c r="F194" i="7" s="1"/>
  <c r="BE194" i="7" s="1"/>
  <c r="A74" i="5"/>
  <c r="G71" i="5"/>
  <c r="E132" i="7" s="1"/>
  <c r="E154" i="7" s="1"/>
  <c r="F154" i="7" s="1"/>
  <c r="BE154" i="7" s="1"/>
  <c r="G70" i="5"/>
  <c r="E131" i="7"/>
  <c r="E153" i="7" s="1"/>
  <c r="F153" i="7" s="1"/>
  <c r="BE153" i="7" s="1"/>
  <c r="G69" i="5"/>
  <c r="E130" i="7" s="1"/>
  <c r="E152" i="7" s="1"/>
  <c r="F152" i="7" s="1"/>
  <c r="BE152" i="7" s="1"/>
  <c r="G68" i="5"/>
  <c r="E129" i="7" s="1"/>
  <c r="E151" i="7" s="1"/>
  <c r="F151" i="7" s="1"/>
  <c r="BE151" i="7" s="1"/>
  <c r="G67" i="5"/>
  <c r="E128" i="7" s="1"/>
  <c r="E150" i="7" s="1"/>
  <c r="F150" i="7" s="1"/>
  <c r="BE150" i="7" s="1"/>
  <c r="G66" i="5"/>
  <c r="E127" i="7" s="1"/>
  <c r="E149" i="7" s="1"/>
  <c r="F149" i="7" s="1"/>
  <c r="BE149" i="7" s="1"/>
  <c r="G65" i="5"/>
  <c r="E126" i="7" s="1"/>
  <c r="E148" i="7" s="1"/>
  <c r="F148" i="7" s="1"/>
  <c r="BE148" i="7" s="1"/>
  <c r="G64" i="5"/>
  <c r="E125" i="7" s="1"/>
  <c r="E147" i="7" s="1"/>
  <c r="F147" i="7" s="1"/>
  <c r="BE147" i="7" s="1"/>
  <c r="G63" i="5"/>
  <c r="E124" i="7" s="1"/>
  <c r="E146" i="7" s="1"/>
  <c r="F146" i="7" s="1"/>
  <c r="BE146" i="7" s="1"/>
  <c r="G62" i="5"/>
  <c r="E123" i="7" s="1"/>
  <c r="E145" i="7" s="1"/>
  <c r="F145" i="7" s="1"/>
  <c r="BE145" i="7" s="1"/>
  <c r="G61" i="5"/>
  <c r="E122" i="7" s="1"/>
  <c r="E144" i="7" s="1"/>
  <c r="F144" i="7" s="1"/>
  <c r="BE144" i="7" s="1"/>
  <c r="G60" i="5"/>
  <c r="E121" i="7" s="1"/>
  <c r="E143" i="7" s="1"/>
  <c r="F143" i="7" s="1"/>
  <c r="BE143" i="7" s="1"/>
  <c r="G59" i="5"/>
  <c r="E120" i="7" s="1"/>
  <c r="E142" i="7" s="1"/>
  <c r="F142" i="7" s="1"/>
  <c r="BE142" i="7" s="1"/>
  <c r="G58" i="5"/>
  <c r="E119" i="7" s="1"/>
  <c r="E141" i="7" s="1"/>
  <c r="F141" i="7" s="1"/>
  <c r="BE141" i="7" s="1"/>
  <c r="A53" i="5"/>
  <c r="G50" i="5"/>
  <c r="E87" i="7" s="1"/>
  <c r="E107" i="7" s="1"/>
  <c r="F107" i="7" s="1"/>
  <c r="BE107" i="7" s="1"/>
  <c r="G49" i="5"/>
  <c r="E86" i="7" s="1"/>
  <c r="E106" i="7" s="1"/>
  <c r="F106" i="7" s="1"/>
  <c r="BE106" i="7" s="1"/>
  <c r="G48" i="5"/>
  <c r="E85" i="7" s="1"/>
  <c r="E105" i="7" s="1"/>
  <c r="F105" i="7" s="1"/>
  <c r="BE105" i="7" s="1"/>
  <c r="G47" i="5"/>
  <c r="E84" i="7" s="1"/>
  <c r="E104" i="7" s="1"/>
  <c r="F104" i="7" s="1"/>
  <c r="BE104" i="7" s="1"/>
  <c r="G46" i="5"/>
  <c r="E83" i="7" s="1"/>
  <c r="E103" i="7" s="1"/>
  <c r="F103" i="7" s="1"/>
  <c r="BE103" i="7" s="1"/>
  <c r="G45" i="5"/>
  <c r="E82" i="7" s="1"/>
  <c r="E102" i="7" s="1"/>
  <c r="F102" i="7" s="1"/>
  <c r="BE102" i="7" s="1"/>
  <c r="G44" i="5"/>
  <c r="E81" i="7" s="1"/>
  <c r="E101" i="7" s="1"/>
  <c r="F101" i="7" s="1"/>
  <c r="BE101" i="7" s="1"/>
  <c r="G43" i="5"/>
  <c r="E80" i="7" s="1"/>
  <c r="E100" i="7" s="1"/>
  <c r="F100" i="7" s="1"/>
  <c r="BE100" i="7" s="1"/>
  <c r="G42" i="5"/>
  <c r="E79" i="7" s="1"/>
  <c r="E99" i="7" s="1"/>
  <c r="G41" i="5"/>
  <c r="E78" i="7" s="1"/>
  <c r="E98" i="7" s="1"/>
  <c r="G40" i="5"/>
  <c r="E77" i="7" s="1"/>
  <c r="E97" i="7" s="1"/>
  <c r="F97" i="7" s="1"/>
  <c r="BE97" i="7" s="1"/>
  <c r="G39" i="5"/>
  <c r="E76" i="7" s="1"/>
  <c r="E96" i="7" s="1"/>
  <c r="F96" i="7" s="1"/>
  <c r="BE96" i="7" s="1"/>
  <c r="G38" i="5"/>
  <c r="E75" i="7" s="1"/>
  <c r="E95" i="7" s="1"/>
  <c r="F95" i="7" s="1"/>
  <c r="BE95" i="7" s="1"/>
  <c r="G37" i="5"/>
  <c r="E74" i="7" s="1"/>
  <c r="E94" i="7" s="1"/>
  <c r="F94" i="7" s="1"/>
  <c r="BE94" i="7" s="1"/>
  <c r="A32" i="5"/>
  <c r="G29" i="5"/>
  <c r="E35" i="7" s="1"/>
  <c r="E55" i="7" s="1"/>
  <c r="F55" i="7" s="1"/>
  <c r="BE55" i="7" s="1"/>
  <c r="G28" i="5"/>
  <c r="E34" i="7" s="1"/>
  <c r="E54" i="7" s="1"/>
  <c r="F54" i="7" s="1"/>
  <c r="BE54" i="7" s="1"/>
  <c r="G27" i="5"/>
  <c r="E33" i="7" s="1"/>
  <c r="E53" i="7" s="1"/>
  <c r="F53" i="7" s="1"/>
  <c r="BE53" i="7" s="1"/>
  <c r="G26" i="5"/>
  <c r="E32" i="7" s="1"/>
  <c r="E52" i="7" s="1"/>
  <c r="F52" i="7" s="1"/>
  <c r="BE52" i="7" s="1"/>
  <c r="G25" i="5"/>
  <c r="E31" i="7" s="1"/>
  <c r="E51" i="7" s="1"/>
  <c r="F51" i="7" s="1"/>
  <c r="BE51" i="7" s="1"/>
  <c r="G24" i="5"/>
  <c r="E30" i="7" s="1"/>
  <c r="E50" i="7" s="1"/>
  <c r="F50" i="7" s="1"/>
  <c r="BE50" i="7" s="1"/>
  <c r="G23" i="5"/>
  <c r="E29" i="7" s="1"/>
  <c r="E49" i="7" s="1"/>
  <c r="F49" i="7" s="1"/>
  <c r="BE49" i="7" s="1"/>
  <c r="G22" i="5"/>
  <c r="E28" i="7" s="1"/>
  <c r="E48" i="7" s="1"/>
  <c r="F48" i="7" s="1"/>
  <c r="BE48" i="7" s="1"/>
  <c r="G21" i="5"/>
  <c r="E27" i="7" s="1"/>
  <c r="E47" i="7" s="1"/>
  <c r="F47" i="7" s="1"/>
  <c r="BE47" i="7" s="1"/>
  <c r="G20" i="5"/>
  <c r="E26" i="7" s="1"/>
  <c r="E46" i="7" s="1"/>
  <c r="F46" i="7" s="1"/>
  <c r="BE46" i="7" s="1"/>
  <c r="G19" i="5"/>
  <c r="E25" i="7" s="1"/>
  <c r="E45" i="7" s="1"/>
  <c r="F45" i="7" s="1"/>
  <c r="BE45" i="7" s="1"/>
  <c r="G18" i="5"/>
  <c r="E24" i="7" s="1"/>
  <c r="E44" i="7" s="1"/>
  <c r="G16" i="5"/>
  <c r="E22" i="7" s="1"/>
  <c r="E42" i="7" s="1"/>
  <c r="A11" i="5"/>
  <c r="E15" i="4"/>
  <c r="AF21" i="3"/>
  <c r="AF42" i="3"/>
  <c r="H17" i="7"/>
  <c r="H18" i="7" s="1"/>
  <c r="H19" i="7" s="1"/>
  <c r="H69" i="7"/>
  <c r="I70" i="7" s="1"/>
  <c r="AF35" i="3"/>
  <c r="AF28" i="3"/>
  <c r="H168" i="7" l="1"/>
  <c r="H169" i="7" s="1"/>
  <c r="I168" i="7"/>
  <c r="I169" i="7" s="1"/>
  <c r="I9" i="3"/>
  <c r="J9" i="3" s="1"/>
  <c r="K9" i="3" s="1"/>
  <c r="H114" i="7"/>
  <c r="H115" i="7" s="1"/>
  <c r="H116" i="7" s="1"/>
  <c r="I9" i="7"/>
  <c r="I69" i="7" s="1"/>
  <c r="J70" i="7" s="1"/>
  <c r="F98" i="7"/>
  <c r="BE98" i="7" s="1"/>
  <c r="F99" i="7"/>
  <c r="BE99" i="7" s="1"/>
  <c r="H61" i="3"/>
  <c r="F34" i="9" s="1"/>
  <c r="H70" i="7"/>
  <c r="H71" i="7" s="1"/>
  <c r="I71" i="7" s="1"/>
  <c r="H75" i="3"/>
  <c r="F50" i="9" s="1"/>
  <c r="B55" i="5"/>
  <c r="E36" i="4" s="1"/>
  <c r="H54" i="3"/>
  <c r="F26" i="9" s="1"/>
  <c r="G14" i="9"/>
  <c r="B34" i="5"/>
  <c r="K10" i="3"/>
  <c r="L9" i="3"/>
  <c r="J10" i="3"/>
  <c r="BE42" i="3"/>
  <c r="F42" i="3" s="1"/>
  <c r="H78" i="7"/>
  <c r="B76" i="5"/>
  <c r="E43" i="4" s="1"/>
  <c r="F74" i="7"/>
  <c r="H26" i="7"/>
  <c r="H180" i="7"/>
  <c r="H119" i="7"/>
  <c r="H126" i="7"/>
  <c r="H31" i="7"/>
  <c r="F42" i="7"/>
  <c r="BE42" i="7" s="1"/>
  <c r="F44" i="7"/>
  <c r="BE44" i="7" s="1"/>
  <c r="F43" i="7"/>
  <c r="BE43" i="7" s="1"/>
  <c r="B13" i="5"/>
  <c r="E22" i="4" s="1"/>
  <c r="BE35" i="3"/>
  <c r="H185" i="7"/>
  <c r="H130" i="7"/>
  <c r="H123" i="7"/>
  <c r="H77" i="7"/>
  <c r="H80" i="7"/>
  <c r="H120" i="7"/>
  <c r="H33" i="7"/>
  <c r="H183" i="7"/>
  <c r="H128" i="7"/>
  <c r="H121" i="7"/>
  <c r="H75" i="7"/>
  <c r="H24" i="7"/>
  <c r="H86" i="7"/>
  <c r="H76" i="7"/>
  <c r="H184" i="7"/>
  <c r="H179" i="7"/>
  <c r="H124" i="7"/>
  <c r="H87" i="7"/>
  <c r="H23" i="7"/>
  <c r="H28" i="7"/>
  <c r="H27" i="7"/>
  <c r="H182" i="7"/>
  <c r="H172" i="7"/>
  <c r="H176" i="7"/>
  <c r="H85" i="7"/>
  <c r="H82" i="7"/>
  <c r="H30" i="7"/>
  <c r="H35" i="7"/>
  <c r="H177" i="7"/>
  <c r="H181" i="7"/>
  <c r="H174" i="7"/>
  <c r="H83" i="7"/>
  <c r="H74" i="7"/>
  <c r="H32" i="7"/>
  <c r="H84" i="7"/>
  <c r="H175" i="7"/>
  <c r="H178" i="7"/>
  <c r="H131" i="7"/>
  <c r="H81" i="7"/>
  <c r="H22" i="7"/>
  <c r="H34" i="7"/>
  <c r="H29" i="7"/>
  <c r="H173" i="7"/>
  <c r="H132" i="7"/>
  <c r="H129" i="7"/>
  <c r="H79" i="7"/>
  <c r="H122" i="7"/>
  <c r="H125" i="7"/>
  <c r="H25" i="7"/>
  <c r="H127" i="7"/>
  <c r="I18" i="7"/>
  <c r="I19" i="7" s="1"/>
  <c r="I115" i="7" l="1"/>
  <c r="I116" i="7" s="1"/>
  <c r="J9" i="7"/>
  <c r="I114" i="7"/>
  <c r="J115" i="7" s="1"/>
  <c r="I167" i="7"/>
  <c r="J168" i="7" s="1"/>
  <c r="J169" i="7" s="1"/>
  <c r="I17" i="7"/>
  <c r="J18" i="7" s="1"/>
  <c r="I10" i="3"/>
  <c r="I68" i="3" s="1"/>
  <c r="G42" i="9" s="1"/>
  <c r="BE28" i="3"/>
  <c r="F28" i="3" s="1"/>
  <c r="J71" i="7"/>
  <c r="E18" i="3"/>
  <c r="AI18" i="3" s="1"/>
  <c r="H14" i="9"/>
  <c r="G15" i="9"/>
  <c r="E32" i="3"/>
  <c r="E39" i="3"/>
  <c r="E25" i="3"/>
  <c r="J68" i="3"/>
  <c r="H42" i="9" s="1"/>
  <c r="J54" i="3"/>
  <c r="H26" i="9" s="1"/>
  <c r="J61" i="3"/>
  <c r="H34" i="9" s="1"/>
  <c r="J75" i="3"/>
  <c r="H50" i="9" s="1"/>
  <c r="J69" i="7"/>
  <c r="K70" i="7" s="1"/>
  <c r="J17" i="7"/>
  <c r="K18" i="7" s="1"/>
  <c r="K9" i="7"/>
  <c r="J167" i="7"/>
  <c r="K168" i="7" s="1"/>
  <c r="K169" i="7" s="1"/>
  <c r="J114" i="7"/>
  <c r="K115" i="7" s="1"/>
  <c r="M9" i="3"/>
  <c r="L10" i="3"/>
  <c r="K68" i="3"/>
  <c r="I42" i="9" s="1"/>
  <c r="K61" i="3"/>
  <c r="I34" i="9" s="1"/>
  <c r="K54" i="3"/>
  <c r="I26" i="9" s="1"/>
  <c r="K75" i="3"/>
  <c r="I50" i="9" s="1"/>
  <c r="AO39" i="3"/>
  <c r="AO40" i="3" s="1"/>
  <c r="AE39" i="3"/>
  <c r="AE40" i="3" s="1"/>
  <c r="BC18" i="3"/>
  <c r="BC19" i="3" s="1"/>
  <c r="T18" i="3"/>
  <c r="T19" i="3" s="1"/>
  <c r="AE18" i="3"/>
  <c r="AE19" i="3" s="1"/>
  <c r="W18" i="3"/>
  <c r="W19" i="3" s="1"/>
  <c r="AO18" i="3"/>
  <c r="AO19" i="3" s="1"/>
  <c r="S18" i="3"/>
  <c r="S19" i="3" s="1"/>
  <c r="AK18" i="3"/>
  <c r="AK19" i="3" s="1"/>
  <c r="AD18" i="3"/>
  <c r="AD19" i="3" s="1"/>
  <c r="Z18" i="3"/>
  <c r="Z19" i="3" s="1"/>
  <c r="AF18" i="3"/>
  <c r="AU18" i="3"/>
  <c r="AU19" i="3" s="1"/>
  <c r="U18" i="3"/>
  <c r="U19" i="3" s="1"/>
  <c r="AW18" i="3"/>
  <c r="AW19" i="3" s="1"/>
  <c r="BE18" i="3"/>
  <c r="BE19" i="3" s="1"/>
  <c r="X18" i="3"/>
  <c r="AP18" i="3"/>
  <c r="AP19" i="3" s="1"/>
  <c r="H18" i="3"/>
  <c r="H51" i="3" s="1"/>
  <c r="AC18" i="3"/>
  <c r="J18" i="3"/>
  <c r="J19" i="3" s="1"/>
  <c r="J52" i="3" s="1"/>
  <c r="H24" i="9" s="1"/>
  <c r="AB18" i="3"/>
  <c r="Q18" i="3"/>
  <c r="AT18" i="3"/>
  <c r="H34" i="3"/>
  <c r="H67" i="3" s="1"/>
  <c r="BE21" i="3"/>
  <c r="F35" i="3"/>
  <c r="J116" i="7"/>
  <c r="H20" i="3"/>
  <c r="H41" i="3"/>
  <c r="H27" i="3"/>
  <c r="I185" i="7"/>
  <c r="I173" i="7"/>
  <c r="I128" i="7"/>
  <c r="I121" i="7"/>
  <c r="I75" i="7"/>
  <c r="I76" i="7"/>
  <c r="I24" i="7"/>
  <c r="I184" i="7"/>
  <c r="I179" i="7"/>
  <c r="I126" i="7"/>
  <c r="I119" i="7"/>
  <c r="I122" i="7"/>
  <c r="I74" i="7"/>
  <c r="I26" i="7"/>
  <c r="I180" i="7"/>
  <c r="I176" i="7"/>
  <c r="I131" i="7"/>
  <c r="I85" i="7"/>
  <c r="I86" i="7"/>
  <c r="I27" i="7"/>
  <c r="I30" i="7"/>
  <c r="I183" i="7"/>
  <c r="I174" i="7"/>
  <c r="I129" i="7"/>
  <c r="I83" i="7"/>
  <c r="I84" i="7"/>
  <c r="I29" i="7"/>
  <c r="I32" i="7"/>
  <c r="I181" i="7"/>
  <c r="I172" i="7"/>
  <c r="I127" i="7"/>
  <c r="I81" i="7"/>
  <c r="I82" i="7"/>
  <c r="I31" i="7"/>
  <c r="I34" i="7"/>
  <c r="I177" i="7"/>
  <c r="I132" i="7"/>
  <c r="I125" i="7"/>
  <c r="I79" i="7"/>
  <c r="I80" i="7"/>
  <c r="I33" i="7"/>
  <c r="I23" i="7"/>
  <c r="I175" i="7"/>
  <c r="I130" i="7"/>
  <c r="I123" i="7"/>
  <c r="I77" i="7"/>
  <c r="I78" i="7"/>
  <c r="I35" i="7"/>
  <c r="I22" i="7"/>
  <c r="I25" i="7"/>
  <c r="I28" i="7"/>
  <c r="I182" i="7"/>
  <c r="I178" i="7"/>
  <c r="J19" i="7"/>
  <c r="I124" i="7"/>
  <c r="I87" i="7"/>
  <c r="I120" i="7"/>
  <c r="I54" i="3" l="1"/>
  <c r="G26" i="9" s="1"/>
  <c r="I61" i="3"/>
  <c r="G34" i="9" s="1"/>
  <c r="I75" i="3"/>
  <c r="G50" i="9" s="1"/>
  <c r="AM18" i="3"/>
  <c r="AM19" i="3" s="1"/>
  <c r="BD18" i="3"/>
  <c r="BD19" i="3" s="1"/>
  <c r="AX18" i="3"/>
  <c r="AX19" i="3" s="1"/>
  <c r="AJ18" i="3"/>
  <c r="AJ19" i="3" s="1"/>
  <c r="AV18" i="3"/>
  <c r="AV19" i="3" s="1"/>
  <c r="N18" i="3"/>
  <c r="N19" i="3" s="1"/>
  <c r="K71" i="7"/>
  <c r="AG18" i="3"/>
  <c r="AZ18" i="3"/>
  <c r="AZ19" i="3" s="1"/>
  <c r="I18" i="3"/>
  <c r="I51" i="3" s="1"/>
  <c r="G23" i="9" s="1"/>
  <c r="AA18" i="3"/>
  <c r="M18" i="3"/>
  <c r="O18" i="3"/>
  <c r="K116" i="7"/>
  <c r="R18" i="3"/>
  <c r="R19" i="3" s="1"/>
  <c r="BB18" i="3"/>
  <c r="P18" i="3"/>
  <c r="P19" i="3" s="1"/>
  <c r="V18" i="3"/>
  <c r="V19" i="3" s="1"/>
  <c r="Y18" i="3"/>
  <c r="AR18" i="3"/>
  <c r="K18" i="3"/>
  <c r="K19" i="3" s="1"/>
  <c r="K52" i="3" s="1"/>
  <c r="I24" i="9" s="1"/>
  <c r="AH18" i="3"/>
  <c r="AH19" i="3" s="1"/>
  <c r="AN18" i="3"/>
  <c r="BA18" i="3"/>
  <c r="AI39" i="3"/>
  <c r="AI40" i="3" s="1"/>
  <c r="AY39" i="3"/>
  <c r="AY40" i="3" s="1"/>
  <c r="AU39" i="3"/>
  <c r="AU40" i="3" s="1"/>
  <c r="AT39" i="3"/>
  <c r="AT40" i="3" s="1"/>
  <c r="AN39" i="3"/>
  <c r="AN40" i="3" s="1"/>
  <c r="R39" i="3"/>
  <c r="R40" i="3" s="1"/>
  <c r="AQ39" i="3"/>
  <c r="AQ40" i="3" s="1"/>
  <c r="K39" i="3"/>
  <c r="AA39" i="3"/>
  <c r="AA40" i="3" s="1"/>
  <c r="X39" i="3"/>
  <c r="X40" i="3" s="1"/>
  <c r="AL39" i="3"/>
  <c r="AL40" i="3" s="1"/>
  <c r="Y39" i="3"/>
  <c r="Y40" i="3" s="1"/>
  <c r="AZ39" i="3"/>
  <c r="AZ40" i="3" s="1"/>
  <c r="Q39" i="3"/>
  <c r="Q40" i="3" s="1"/>
  <c r="AX39" i="3"/>
  <c r="AX40" i="3" s="1"/>
  <c r="BB39" i="3"/>
  <c r="BB40" i="3" s="1"/>
  <c r="AB39" i="3"/>
  <c r="AB40" i="3" s="1"/>
  <c r="AV39" i="3"/>
  <c r="AV40" i="3" s="1"/>
  <c r="AP39" i="3"/>
  <c r="AP40" i="3" s="1"/>
  <c r="AC39" i="3"/>
  <c r="AC40" i="3" s="1"/>
  <c r="T39" i="3"/>
  <c r="T40" i="3" s="1"/>
  <c r="AW39" i="3"/>
  <c r="AW40" i="3" s="1"/>
  <c r="Z39" i="3"/>
  <c r="Z40" i="3" s="1"/>
  <c r="BC39" i="3"/>
  <c r="BC40" i="3" s="1"/>
  <c r="W39" i="3"/>
  <c r="W40" i="3" s="1"/>
  <c r="H39" i="3"/>
  <c r="BE39" i="3"/>
  <c r="BE40" i="3" s="1"/>
  <c r="AJ39" i="3"/>
  <c r="AJ40" i="3" s="1"/>
  <c r="AM39" i="3"/>
  <c r="AM40" i="3" s="1"/>
  <c r="N39" i="3"/>
  <c r="N40" i="3" s="1"/>
  <c r="AR39" i="3"/>
  <c r="AR40" i="3" s="1"/>
  <c r="U39" i="3"/>
  <c r="U40" i="3" s="1"/>
  <c r="BD39" i="3"/>
  <c r="BD40" i="3" s="1"/>
  <c r="AK39" i="3"/>
  <c r="AK40" i="3" s="1"/>
  <c r="L39" i="3"/>
  <c r="AG39" i="3"/>
  <c r="AG40" i="3" s="1"/>
  <c r="AD39" i="3"/>
  <c r="AD40" i="3" s="1"/>
  <c r="BA39" i="3"/>
  <c r="BA40" i="3" s="1"/>
  <c r="AH39" i="3"/>
  <c r="AH40" i="3" s="1"/>
  <c r="M39" i="3"/>
  <c r="M40" i="3" s="1"/>
  <c r="I39" i="3"/>
  <c r="AF39" i="3"/>
  <c r="AF40" i="3" s="1"/>
  <c r="J39" i="3"/>
  <c r="AS39" i="3"/>
  <c r="AS40" i="3" s="1"/>
  <c r="V39" i="3"/>
  <c r="V40" i="3" s="1"/>
  <c r="I14" i="9"/>
  <c r="H15" i="9"/>
  <c r="H19" i="3"/>
  <c r="H52" i="3" s="1"/>
  <c r="O39" i="3"/>
  <c r="O40" i="3" s="1"/>
  <c r="S39" i="3"/>
  <c r="S40" i="3" s="1"/>
  <c r="P39" i="3"/>
  <c r="P40" i="3" s="1"/>
  <c r="K25" i="3"/>
  <c r="I25" i="3"/>
  <c r="H25" i="3"/>
  <c r="J25" i="3"/>
  <c r="BD32" i="3"/>
  <c r="BD33" i="3" s="1"/>
  <c r="AR32" i="3"/>
  <c r="AR33" i="3" s="1"/>
  <c r="AD32" i="3"/>
  <c r="AD33" i="3" s="1"/>
  <c r="Y32" i="3"/>
  <c r="Y33" i="3" s="1"/>
  <c r="AZ32" i="3"/>
  <c r="AZ33" i="3" s="1"/>
  <c r="AE32" i="3"/>
  <c r="AE33" i="3" s="1"/>
  <c r="R32" i="3"/>
  <c r="R33" i="3" s="1"/>
  <c r="X32" i="3"/>
  <c r="X33" i="3" s="1"/>
  <c r="AW32" i="3"/>
  <c r="AW33" i="3" s="1"/>
  <c r="BA32" i="3"/>
  <c r="BA33" i="3" s="1"/>
  <c r="AI32" i="3"/>
  <c r="AI33" i="3" s="1"/>
  <c r="O32" i="3"/>
  <c r="O33" i="3" s="1"/>
  <c r="M32" i="3"/>
  <c r="M33" i="3" s="1"/>
  <c r="Z32" i="3"/>
  <c r="Z33" i="3" s="1"/>
  <c r="U32" i="3"/>
  <c r="U33" i="3" s="1"/>
  <c r="AQ32" i="3"/>
  <c r="AQ33" i="3" s="1"/>
  <c r="AP32" i="3"/>
  <c r="AP33" i="3" s="1"/>
  <c r="AN32" i="3"/>
  <c r="AN33" i="3" s="1"/>
  <c r="S32" i="3"/>
  <c r="S33" i="3" s="1"/>
  <c r="P32" i="3"/>
  <c r="P33" i="3" s="1"/>
  <c r="AU32" i="3"/>
  <c r="AU33" i="3" s="1"/>
  <c r="AB32" i="3"/>
  <c r="AB33" i="3" s="1"/>
  <c r="AG32" i="3"/>
  <c r="AG33" i="3" s="1"/>
  <c r="N32" i="3"/>
  <c r="N33" i="3" s="1"/>
  <c r="K32" i="3"/>
  <c r="L32" i="3"/>
  <c r="L33" i="3" s="1"/>
  <c r="L66" i="3" s="1"/>
  <c r="J40" i="9" s="1"/>
  <c r="BC32" i="3"/>
  <c r="BC33" i="3" s="1"/>
  <c r="AY32" i="3"/>
  <c r="AY33" i="3" s="1"/>
  <c r="AO32" i="3"/>
  <c r="AO33" i="3" s="1"/>
  <c r="I32" i="3"/>
  <c r="V32" i="3"/>
  <c r="V33" i="3" s="1"/>
  <c r="AJ32" i="3"/>
  <c r="AJ33" i="3" s="1"/>
  <c r="J32" i="3"/>
  <c r="AC32" i="3"/>
  <c r="AC33" i="3" s="1"/>
  <c r="AF32" i="3"/>
  <c r="AF33" i="3" s="1"/>
  <c r="BB32" i="3"/>
  <c r="BB33" i="3" s="1"/>
  <c r="W32" i="3"/>
  <c r="W33" i="3" s="1"/>
  <c r="AX32" i="3"/>
  <c r="AX33" i="3" s="1"/>
  <c r="AH32" i="3"/>
  <c r="AH33" i="3" s="1"/>
  <c r="AT32" i="3"/>
  <c r="AT33" i="3" s="1"/>
  <c r="T32" i="3"/>
  <c r="T33" i="3" s="1"/>
  <c r="AM32" i="3"/>
  <c r="AM33" i="3" s="1"/>
  <c r="AS32" i="3"/>
  <c r="AS33" i="3" s="1"/>
  <c r="AL32" i="3"/>
  <c r="AL33" i="3" s="1"/>
  <c r="AA32" i="3"/>
  <c r="AA33" i="3" s="1"/>
  <c r="BE32" i="3"/>
  <c r="BE33" i="3" s="1"/>
  <c r="AK32" i="3"/>
  <c r="AK33" i="3" s="1"/>
  <c r="Q32" i="3"/>
  <c r="Q33" i="3" s="1"/>
  <c r="AV32" i="3"/>
  <c r="AV33" i="3" s="1"/>
  <c r="H32" i="3"/>
  <c r="AY18" i="3"/>
  <c r="AY19" i="3" s="1"/>
  <c r="AL18" i="3"/>
  <c r="AL19" i="3" s="1"/>
  <c r="AQ18" i="3"/>
  <c r="AQ19" i="3" s="1"/>
  <c r="AS18" i="3"/>
  <c r="AS19" i="3" s="1"/>
  <c r="L18" i="3"/>
  <c r="L19" i="3" s="1"/>
  <c r="L52" i="3" s="1"/>
  <c r="J24" i="9" s="1"/>
  <c r="AA19" i="3"/>
  <c r="BB19" i="3"/>
  <c r="AR19" i="3"/>
  <c r="O19" i="3"/>
  <c r="AG19" i="3"/>
  <c r="N9" i="3"/>
  <c r="M10" i="3"/>
  <c r="L75" i="3"/>
  <c r="L61" i="3"/>
  <c r="J34" i="9" s="1"/>
  <c r="L68" i="3"/>
  <c r="J42" i="9" s="1"/>
  <c r="L54" i="3"/>
  <c r="J26" i="9" s="1"/>
  <c r="AN19" i="3"/>
  <c r="K167" i="7"/>
  <c r="L168" i="7" s="1"/>
  <c r="L169" i="7" s="1"/>
  <c r="K114" i="7"/>
  <c r="L115" i="7" s="1"/>
  <c r="K69" i="7"/>
  <c r="L70" i="7" s="1"/>
  <c r="L71" i="7" s="1"/>
  <c r="K17" i="7"/>
  <c r="L18" i="7" s="1"/>
  <c r="L9" i="7"/>
  <c r="AI19" i="3"/>
  <c r="X19" i="3"/>
  <c r="AB19" i="3"/>
  <c r="AT19" i="3"/>
  <c r="AF19" i="3"/>
  <c r="J51" i="3"/>
  <c r="H23" i="9" s="1"/>
  <c r="AC19" i="3"/>
  <c r="BA19" i="3"/>
  <c r="K51" i="3"/>
  <c r="I23" i="9" s="1"/>
  <c r="M19" i="3"/>
  <c r="Q19" i="3"/>
  <c r="Y19" i="3"/>
  <c r="F21" i="3"/>
  <c r="H60" i="3"/>
  <c r="I34" i="3"/>
  <c r="H53" i="3"/>
  <c r="H74" i="3"/>
  <c r="I20" i="3"/>
  <c r="I53" i="3" s="1"/>
  <c r="G25" i="9" s="1"/>
  <c r="J180" i="7"/>
  <c r="J129" i="7"/>
  <c r="J120" i="7"/>
  <c r="J126" i="7"/>
  <c r="J25" i="7"/>
  <c r="J119" i="7"/>
  <c r="J28" i="7"/>
  <c r="J178" i="7"/>
  <c r="J127" i="7"/>
  <c r="J86" i="7"/>
  <c r="J123" i="7"/>
  <c r="J27" i="7"/>
  <c r="J85" i="7"/>
  <c r="J30" i="7"/>
  <c r="J183" i="7"/>
  <c r="J174" i="7"/>
  <c r="J175" i="7"/>
  <c r="J82" i="7"/>
  <c r="J22" i="7"/>
  <c r="J31" i="7"/>
  <c r="J83" i="7"/>
  <c r="J181" i="7"/>
  <c r="J172" i="7"/>
  <c r="J130" i="7"/>
  <c r="J80" i="7"/>
  <c r="J132" i="7"/>
  <c r="J33" i="7"/>
  <c r="J26" i="7"/>
  <c r="J185" i="7"/>
  <c r="J182" i="7"/>
  <c r="J23" i="7"/>
  <c r="J78" i="7"/>
  <c r="J121" i="7"/>
  <c r="J35" i="7"/>
  <c r="J34" i="7"/>
  <c r="J179" i="7"/>
  <c r="J177" i="7"/>
  <c r="J128" i="7"/>
  <c r="J76" i="7"/>
  <c r="J87" i="7"/>
  <c r="J173" i="7"/>
  <c r="J24" i="7"/>
  <c r="J184" i="7"/>
  <c r="J131" i="7"/>
  <c r="J122" i="7"/>
  <c r="J74" i="7"/>
  <c r="J79" i="7"/>
  <c r="J124" i="7"/>
  <c r="J75" i="7"/>
  <c r="J29" i="7"/>
  <c r="J77" i="7"/>
  <c r="J32" i="7"/>
  <c r="J176" i="7"/>
  <c r="J125" i="7"/>
  <c r="J84" i="7"/>
  <c r="J81" i="7"/>
  <c r="K19" i="7"/>
  <c r="I41" i="3"/>
  <c r="I74" i="3" s="1"/>
  <c r="G49" i="9" s="1"/>
  <c r="F41" i="9"/>
  <c r="I27" i="3"/>
  <c r="I60" i="3" s="1"/>
  <c r="G33" i="9" s="1"/>
  <c r="F23" i="9"/>
  <c r="L116" i="7" l="1"/>
  <c r="I19" i="3"/>
  <c r="I52" i="3" s="1"/>
  <c r="G24" i="9" s="1"/>
  <c r="L51" i="3"/>
  <c r="J23" i="9" s="1"/>
  <c r="H33" i="3"/>
  <c r="H65" i="3"/>
  <c r="F39" i="9" s="1"/>
  <c r="F32" i="3"/>
  <c r="I33" i="3"/>
  <c r="I66" i="3" s="1"/>
  <c r="G40" i="9" s="1"/>
  <c r="I65" i="3"/>
  <c r="G39" i="9" s="1"/>
  <c r="L65" i="3"/>
  <c r="J39" i="9" s="1"/>
  <c r="K72" i="3"/>
  <c r="I47" i="9" s="1"/>
  <c r="K40" i="3"/>
  <c r="K73" i="3" s="1"/>
  <c r="I48" i="9" s="1"/>
  <c r="J33" i="3"/>
  <c r="J66" i="3" s="1"/>
  <c r="H40" i="9" s="1"/>
  <c r="J65" i="3"/>
  <c r="H39" i="9" s="1"/>
  <c r="K33" i="3"/>
  <c r="K66" i="3" s="1"/>
  <c r="I40" i="9" s="1"/>
  <c r="K65" i="3"/>
  <c r="I39" i="9" s="1"/>
  <c r="H26" i="3"/>
  <c r="H58" i="3"/>
  <c r="F31" i="9" s="1"/>
  <c r="J40" i="3"/>
  <c r="J73" i="3" s="1"/>
  <c r="H48" i="9" s="1"/>
  <c r="J72" i="3"/>
  <c r="H47" i="9" s="1"/>
  <c r="L40" i="3"/>
  <c r="L73" i="3" s="1"/>
  <c r="J48" i="9" s="1"/>
  <c r="L72" i="3"/>
  <c r="J47" i="9" s="1"/>
  <c r="M66" i="3"/>
  <c r="K40" i="9" s="1"/>
  <c r="J58" i="3"/>
  <c r="H31" i="9" s="1"/>
  <c r="J26" i="3"/>
  <c r="J59" i="3" s="1"/>
  <c r="H32" i="9" s="1"/>
  <c r="J14" i="9"/>
  <c r="I15" i="9"/>
  <c r="H72" i="3"/>
  <c r="F47" i="9" s="1"/>
  <c r="H40" i="3"/>
  <c r="F18" i="3"/>
  <c r="I26" i="3"/>
  <c r="I59" i="3" s="1"/>
  <c r="G32" i="9" s="1"/>
  <c r="I58" i="3"/>
  <c r="G31" i="9" s="1"/>
  <c r="K26" i="3"/>
  <c r="K59" i="3" s="1"/>
  <c r="I32" i="9" s="1"/>
  <c r="K58" i="3"/>
  <c r="I31" i="9" s="1"/>
  <c r="F39" i="3"/>
  <c r="I40" i="3"/>
  <c r="I73" i="3" s="1"/>
  <c r="G48" i="9" s="1"/>
  <c r="I72" i="3"/>
  <c r="G47" i="9" s="1"/>
  <c r="M51" i="3"/>
  <c r="K23" i="9" s="1"/>
  <c r="M52" i="3"/>
  <c r="K24" i="9" s="1"/>
  <c r="G27" i="9"/>
  <c r="M54" i="3"/>
  <c r="M68" i="3"/>
  <c r="M61" i="3"/>
  <c r="M75" i="3"/>
  <c r="K50" i="9" s="1"/>
  <c r="M72" i="3"/>
  <c r="M65" i="3"/>
  <c r="L114" i="7"/>
  <c r="M115" i="7" s="1"/>
  <c r="M116" i="7" s="1"/>
  <c r="L69" i="7"/>
  <c r="M9" i="7"/>
  <c r="L17" i="7"/>
  <c r="M18" i="7" s="1"/>
  <c r="L167" i="7"/>
  <c r="M168" i="7" s="1"/>
  <c r="M169" i="7" s="1"/>
  <c r="O9" i="3"/>
  <c r="N10" i="3"/>
  <c r="M73" i="3"/>
  <c r="K48" i="9" s="1"/>
  <c r="J50" i="9"/>
  <c r="F19" i="3"/>
  <c r="F25" i="9"/>
  <c r="I67" i="3"/>
  <c r="J20" i="3"/>
  <c r="J53" i="3" s="1"/>
  <c r="H25" i="9" s="1"/>
  <c r="H27" i="9" s="1"/>
  <c r="K185" i="7"/>
  <c r="K176" i="7"/>
  <c r="K127" i="7"/>
  <c r="K120" i="7"/>
  <c r="K23" i="7"/>
  <c r="K79" i="7"/>
  <c r="K34" i="7"/>
  <c r="K183" i="7"/>
  <c r="K174" i="7"/>
  <c r="K125" i="7"/>
  <c r="K86" i="7"/>
  <c r="K123" i="7"/>
  <c r="K77" i="7"/>
  <c r="K22" i="7"/>
  <c r="K179" i="7"/>
  <c r="K177" i="7"/>
  <c r="K130" i="7"/>
  <c r="K82" i="7"/>
  <c r="K119" i="7"/>
  <c r="K24" i="7"/>
  <c r="K27" i="7"/>
  <c r="K184" i="7"/>
  <c r="K175" i="7"/>
  <c r="K128" i="7"/>
  <c r="K80" i="7"/>
  <c r="K87" i="7"/>
  <c r="K26" i="7"/>
  <c r="K29" i="7"/>
  <c r="K182" i="7"/>
  <c r="K173" i="7"/>
  <c r="K126" i="7"/>
  <c r="K78" i="7"/>
  <c r="K85" i="7"/>
  <c r="K28" i="7"/>
  <c r="K31" i="7"/>
  <c r="K180" i="7"/>
  <c r="K131" i="7"/>
  <c r="K124" i="7"/>
  <c r="K76" i="7"/>
  <c r="K83" i="7"/>
  <c r="K30" i="7"/>
  <c r="K33" i="7"/>
  <c r="K178" i="7"/>
  <c r="K129" i="7"/>
  <c r="K122" i="7"/>
  <c r="K74" i="7"/>
  <c r="K81" i="7"/>
  <c r="K32" i="7"/>
  <c r="K35" i="7"/>
  <c r="K121" i="7"/>
  <c r="K75" i="7"/>
  <c r="K25" i="7"/>
  <c r="K181" i="7"/>
  <c r="K172" i="7"/>
  <c r="K132" i="7"/>
  <c r="K84" i="7"/>
  <c r="L19" i="7"/>
  <c r="F49" i="9"/>
  <c r="J41" i="3"/>
  <c r="J74" i="3" s="1"/>
  <c r="H49" i="9" s="1"/>
  <c r="J27" i="3"/>
  <c r="J60" i="3" s="1"/>
  <c r="H33" i="9" s="1"/>
  <c r="J34" i="3"/>
  <c r="J67" i="3" s="1"/>
  <c r="H41" i="9" s="1"/>
  <c r="F33" i="9"/>
  <c r="F24" i="9"/>
  <c r="G51" i="9" l="1"/>
  <c r="H43" i="9"/>
  <c r="M70" i="7"/>
  <c r="M71" i="7" s="1"/>
  <c r="L25" i="3"/>
  <c r="G35" i="9"/>
  <c r="H35" i="9"/>
  <c r="K14" i="9"/>
  <c r="J15" i="9"/>
  <c r="H59" i="3"/>
  <c r="F32" i="9" s="1"/>
  <c r="F35" i="9" s="1"/>
  <c r="H51" i="9"/>
  <c r="H73" i="3"/>
  <c r="F48" i="9" s="1"/>
  <c r="F51" i="9" s="1"/>
  <c r="F40" i="3"/>
  <c r="F33" i="3"/>
  <c r="H66" i="3"/>
  <c r="F40" i="9" s="1"/>
  <c r="F43" i="9" s="1"/>
  <c r="P9" i="3"/>
  <c r="O10" i="3"/>
  <c r="K34" i="9"/>
  <c r="K42" i="9"/>
  <c r="N54" i="3"/>
  <c r="L26" i="9" s="1"/>
  <c r="N68" i="3"/>
  <c r="L42" i="9" s="1"/>
  <c r="N61" i="3"/>
  <c r="L34" i="9" s="1"/>
  <c r="N75" i="3"/>
  <c r="L50" i="9" s="1"/>
  <c r="N66" i="3"/>
  <c r="N72" i="3"/>
  <c r="L47" i="9" s="1"/>
  <c r="N65" i="3"/>
  <c r="L39" i="9" s="1"/>
  <c r="N51" i="3"/>
  <c r="N73" i="3"/>
  <c r="L48" i="9" s="1"/>
  <c r="N52" i="3"/>
  <c r="K26" i="9"/>
  <c r="M167" i="7"/>
  <c r="N168" i="7" s="1"/>
  <c r="N169" i="7" s="1"/>
  <c r="M114" i="7"/>
  <c r="N115" i="7" s="1"/>
  <c r="N116" i="7" s="1"/>
  <c r="M69" i="7"/>
  <c r="N9" i="7"/>
  <c r="M17" i="7"/>
  <c r="N18" i="7" s="1"/>
  <c r="K47" i="9"/>
  <c r="K39" i="9"/>
  <c r="K34" i="3"/>
  <c r="K67" i="3" s="1"/>
  <c r="I41" i="9" s="1"/>
  <c r="I43" i="9" s="1"/>
  <c r="L173" i="7"/>
  <c r="L124" i="7"/>
  <c r="L87" i="7"/>
  <c r="L125" i="7"/>
  <c r="L24" i="7"/>
  <c r="L22" i="7"/>
  <c r="L31" i="7"/>
  <c r="L185" i="7"/>
  <c r="L181" i="7"/>
  <c r="L179" i="7"/>
  <c r="L85" i="7"/>
  <c r="L131" i="7"/>
  <c r="L26" i="7"/>
  <c r="L74" i="7"/>
  <c r="L182" i="7"/>
  <c r="L176" i="7"/>
  <c r="L129" i="7"/>
  <c r="L81" i="7"/>
  <c r="L80" i="7"/>
  <c r="L30" i="7"/>
  <c r="L33" i="7"/>
  <c r="L180" i="7"/>
  <c r="L132" i="7"/>
  <c r="L127" i="7"/>
  <c r="L79" i="7"/>
  <c r="L23" i="7"/>
  <c r="L32" i="7"/>
  <c r="L27" i="7"/>
  <c r="L183" i="7"/>
  <c r="L130" i="7"/>
  <c r="L123" i="7"/>
  <c r="L77" i="7"/>
  <c r="L120" i="7"/>
  <c r="L34" i="7"/>
  <c r="L35" i="7"/>
  <c r="L177" i="7"/>
  <c r="L128" i="7"/>
  <c r="L121" i="7"/>
  <c r="L75" i="7"/>
  <c r="L86" i="7"/>
  <c r="L84" i="7"/>
  <c r="L29" i="7"/>
  <c r="L175" i="7"/>
  <c r="L126" i="7"/>
  <c r="L119" i="7"/>
  <c r="L172" i="7"/>
  <c r="L78" i="7"/>
  <c r="L76" i="7"/>
  <c r="L82" i="7"/>
  <c r="L178" i="7"/>
  <c r="L174" i="7"/>
  <c r="L83" i="7"/>
  <c r="L122" i="7"/>
  <c r="L28" i="7"/>
  <c r="L25" i="7"/>
  <c r="L184" i="7"/>
  <c r="M19" i="7"/>
  <c r="K41" i="3"/>
  <c r="K27" i="3"/>
  <c r="K60" i="3" s="1"/>
  <c r="I33" i="9" s="1"/>
  <c r="I35" i="9" s="1"/>
  <c r="K20" i="3"/>
  <c r="G41" i="9"/>
  <c r="F27" i="9"/>
  <c r="L26" i="3" l="1"/>
  <c r="L58" i="3"/>
  <c r="J31" i="9" s="1"/>
  <c r="N70" i="7"/>
  <c r="N71" i="7" s="1"/>
  <c r="M25" i="3"/>
  <c r="K15" i="9"/>
  <c r="L14" i="9"/>
  <c r="L24" i="9"/>
  <c r="O54" i="3"/>
  <c r="M26" i="9" s="1"/>
  <c r="O61" i="3"/>
  <c r="O68" i="3"/>
  <c r="M42" i="9" s="1"/>
  <c r="O75" i="3"/>
  <c r="M50" i="9" s="1"/>
  <c r="O72" i="3"/>
  <c r="O65" i="3"/>
  <c r="O66" i="3"/>
  <c r="M40" i="9" s="1"/>
  <c r="O51" i="3"/>
  <c r="M23" i="9" s="1"/>
  <c r="O73" i="3"/>
  <c r="M48" i="9" s="1"/>
  <c r="O52" i="3"/>
  <c r="M24" i="9" s="1"/>
  <c r="Q9" i="3"/>
  <c r="P10" i="3"/>
  <c r="L23" i="9"/>
  <c r="L40" i="9"/>
  <c r="N114" i="7"/>
  <c r="O115" i="7" s="1"/>
  <c r="O116" i="7" s="1"/>
  <c r="N69" i="7"/>
  <c r="N17" i="7"/>
  <c r="O18" i="7" s="1"/>
  <c r="O9" i="7"/>
  <c r="N167" i="7"/>
  <c r="O168" i="7" s="1"/>
  <c r="O169" i="7" s="1"/>
  <c r="L41" i="3"/>
  <c r="L74" i="3" s="1"/>
  <c r="J49" i="9" s="1"/>
  <c r="J51" i="9" s="1"/>
  <c r="L27" i="3"/>
  <c r="L60" i="3" s="1"/>
  <c r="J33" i="9" s="1"/>
  <c r="L20" i="3"/>
  <c r="L53" i="3" s="1"/>
  <c r="J25" i="9" s="1"/>
  <c r="J27" i="9" s="1"/>
  <c r="K74" i="3"/>
  <c r="L34" i="3"/>
  <c r="M175" i="7"/>
  <c r="M130" i="7"/>
  <c r="M123" i="7"/>
  <c r="M77" i="7"/>
  <c r="M78" i="7"/>
  <c r="M35" i="7"/>
  <c r="M22" i="7"/>
  <c r="M185" i="7"/>
  <c r="M173" i="7"/>
  <c r="M128" i="7"/>
  <c r="M121" i="7"/>
  <c r="M75" i="7"/>
  <c r="M76" i="7"/>
  <c r="M23" i="7"/>
  <c r="M182" i="7"/>
  <c r="M178" i="7"/>
  <c r="M124" i="7"/>
  <c r="M87" i="7"/>
  <c r="M120" i="7"/>
  <c r="M25" i="7"/>
  <c r="M26" i="7"/>
  <c r="M180" i="7"/>
  <c r="M176" i="7"/>
  <c r="M131" i="7"/>
  <c r="M85" i="7"/>
  <c r="M86" i="7"/>
  <c r="M27" i="7"/>
  <c r="M28" i="7"/>
  <c r="M183" i="7"/>
  <c r="M174" i="7"/>
  <c r="M129" i="7"/>
  <c r="M83" i="7"/>
  <c r="M84" i="7"/>
  <c r="M29" i="7"/>
  <c r="M30" i="7"/>
  <c r="M181" i="7"/>
  <c r="M172" i="7"/>
  <c r="M127" i="7"/>
  <c r="M81" i="7"/>
  <c r="M82" i="7"/>
  <c r="M31" i="7"/>
  <c r="M32" i="7"/>
  <c r="M177" i="7"/>
  <c r="M132" i="7"/>
  <c r="M125" i="7"/>
  <c r="M79" i="7"/>
  <c r="M80" i="7"/>
  <c r="M33" i="7"/>
  <c r="M34" i="7"/>
  <c r="M74" i="7"/>
  <c r="M24" i="7"/>
  <c r="M184" i="7"/>
  <c r="M179" i="7"/>
  <c r="M126" i="7"/>
  <c r="M122" i="7"/>
  <c r="M119" i="7"/>
  <c r="N19" i="7"/>
  <c r="G43" i="9"/>
  <c r="K53" i="3"/>
  <c r="O70" i="7" l="1"/>
  <c r="O71" i="7" s="1"/>
  <c r="N25" i="3"/>
  <c r="M26" i="3"/>
  <c r="M59" i="3" s="1"/>
  <c r="K32" i="9" s="1"/>
  <c r="M58" i="3"/>
  <c r="K31" i="9" s="1"/>
  <c r="L59" i="3"/>
  <c r="J32" i="9" s="1"/>
  <c r="J35" i="9" s="1"/>
  <c r="L15" i="9"/>
  <c r="M14" i="9"/>
  <c r="P61" i="3"/>
  <c r="N34" i="9" s="1"/>
  <c r="P54" i="3"/>
  <c r="N26" i="9" s="1"/>
  <c r="P68" i="3"/>
  <c r="P75" i="3"/>
  <c r="P66" i="3"/>
  <c r="N40" i="9" s="1"/>
  <c r="P72" i="3"/>
  <c r="N47" i="9" s="1"/>
  <c r="P65" i="3"/>
  <c r="N39" i="9" s="1"/>
  <c r="P51" i="3"/>
  <c r="P73" i="3"/>
  <c r="P52" i="3"/>
  <c r="N24" i="9" s="1"/>
  <c r="M47" i="9"/>
  <c r="Q10" i="3"/>
  <c r="R9" i="3"/>
  <c r="M39" i="9"/>
  <c r="O114" i="7"/>
  <c r="P115" i="7" s="1"/>
  <c r="P116" i="7" s="1"/>
  <c r="O167" i="7"/>
  <c r="P168" i="7" s="1"/>
  <c r="P169" i="7" s="1"/>
  <c r="O69" i="7"/>
  <c r="O17" i="7"/>
  <c r="P18" i="7" s="1"/>
  <c r="P9" i="7"/>
  <c r="M34" i="9"/>
  <c r="M20" i="3"/>
  <c r="M53" i="3" s="1"/>
  <c r="K25" i="9" s="1"/>
  <c r="K27" i="9" s="1"/>
  <c r="M41" i="3"/>
  <c r="I25" i="9"/>
  <c r="L67" i="3"/>
  <c r="M27" i="3"/>
  <c r="I49" i="9"/>
  <c r="N182" i="7"/>
  <c r="N131" i="7"/>
  <c r="N126" i="7"/>
  <c r="N76" i="7"/>
  <c r="N119" i="7"/>
  <c r="N35" i="7"/>
  <c r="N34" i="7"/>
  <c r="N179" i="7"/>
  <c r="N129" i="7"/>
  <c r="N122" i="7"/>
  <c r="N74" i="7"/>
  <c r="N85" i="7"/>
  <c r="N130" i="7"/>
  <c r="N81" i="7"/>
  <c r="N176" i="7"/>
  <c r="N125" i="7"/>
  <c r="N86" i="7"/>
  <c r="N124" i="7"/>
  <c r="N25" i="7"/>
  <c r="N75" i="7"/>
  <c r="N30" i="7"/>
  <c r="N185" i="7"/>
  <c r="N174" i="7"/>
  <c r="N180" i="7"/>
  <c r="N84" i="7"/>
  <c r="N121" i="7"/>
  <c r="N27" i="7"/>
  <c r="N123" i="7"/>
  <c r="N183" i="7"/>
  <c r="N172" i="7"/>
  <c r="N173" i="7"/>
  <c r="N82" i="7"/>
  <c r="N87" i="7"/>
  <c r="N29" i="7"/>
  <c r="N24" i="7"/>
  <c r="N181" i="7"/>
  <c r="N177" i="7"/>
  <c r="N128" i="7"/>
  <c r="N80" i="7"/>
  <c r="N79" i="7"/>
  <c r="N31" i="7"/>
  <c r="N32" i="7"/>
  <c r="N184" i="7"/>
  <c r="N175" i="7"/>
  <c r="N23" i="7"/>
  <c r="N78" i="7"/>
  <c r="N22" i="7"/>
  <c r="N33" i="7"/>
  <c r="N26" i="7"/>
  <c r="N178" i="7"/>
  <c r="N127" i="7"/>
  <c r="N120" i="7"/>
  <c r="N132" i="7"/>
  <c r="N77" i="7"/>
  <c r="N83" i="7"/>
  <c r="N28" i="7"/>
  <c r="O19" i="7"/>
  <c r="M34" i="3"/>
  <c r="M67" i="3" s="1"/>
  <c r="K41" i="9" s="1"/>
  <c r="K43" i="9" s="1"/>
  <c r="N26" i="3" l="1"/>
  <c r="N59" i="3" s="1"/>
  <c r="L32" i="9" s="1"/>
  <c r="N58" i="3"/>
  <c r="L31" i="9" s="1"/>
  <c r="P70" i="7"/>
  <c r="P71" i="7" s="1"/>
  <c r="O25" i="3"/>
  <c r="M15" i="9"/>
  <c r="N14" i="9"/>
  <c r="Q75" i="3"/>
  <c r="O50" i="9" s="1"/>
  <c r="Q54" i="3"/>
  <c r="O26" i="9" s="1"/>
  <c r="Q61" i="3"/>
  <c r="Q68" i="3"/>
  <c r="O42" i="9" s="1"/>
  <c r="Q65" i="3"/>
  <c r="O39" i="9" s="1"/>
  <c r="Q72" i="3"/>
  <c r="Q66" i="3"/>
  <c r="Q51" i="3"/>
  <c r="O23" i="9" s="1"/>
  <c r="Q73" i="3"/>
  <c r="O48" i="9" s="1"/>
  <c r="Q52" i="3"/>
  <c r="N23" i="9"/>
  <c r="S9" i="3"/>
  <c r="R10" i="3"/>
  <c r="N48" i="9"/>
  <c r="P167" i="7"/>
  <c r="Q168" i="7" s="1"/>
  <c r="Q169" i="7" s="1"/>
  <c r="P114" i="7"/>
  <c r="Q115" i="7" s="1"/>
  <c r="Q116" i="7" s="1"/>
  <c r="Q9" i="7"/>
  <c r="P17" i="7"/>
  <c r="Q18" i="7" s="1"/>
  <c r="P69" i="7"/>
  <c r="N42" i="9"/>
  <c r="N50" i="9"/>
  <c r="N41" i="3"/>
  <c r="N74" i="3" s="1"/>
  <c r="L49" i="9" s="1"/>
  <c r="L51" i="9" s="1"/>
  <c r="M60" i="3"/>
  <c r="N34" i="3"/>
  <c r="N67" i="3" s="1"/>
  <c r="L41" i="9" s="1"/>
  <c r="L43" i="9" s="1"/>
  <c r="N27" i="3"/>
  <c r="N60" i="3" s="1"/>
  <c r="L33" i="9" s="1"/>
  <c r="J41" i="9"/>
  <c r="O178" i="7"/>
  <c r="O129" i="7"/>
  <c r="O122" i="7"/>
  <c r="O74" i="7"/>
  <c r="O79" i="7"/>
  <c r="O34" i="7"/>
  <c r="O35" i="7"/>
  <c r="O185" i="7"/>
  <c r="O176" i="7"/>
  <c r="O127" i="7"/>
  <c r="O120" i="7"/>
  <c r="O123" i="7"/>
  <c r="O77" i="7"/>
  <c r="O22" i="7"/>
  <c r="O181" i="7"/>
  <c r="O172" i="7"/>
  <c r="O132" i="7"/>
  <c r="O84" i="7"/>
  <c r="O119" i="7"/>
  <c r="O24" i="7"/>
  <c r="O25" i="7"/>
  <c r="O179" i="7"/>
  <c r="O177" i="7"/>
  <c r="O130" i="7"/>
  <c r="O82" i="7"/>
  <c r="O87" i="7"/>
  <c r="O26" i="7"/>
  <c r="O27" i="7"/>
  <c r="O184" i="7"/>
  <c r="O175" i="7"/>
  <c r="O128" i="7"/>
  <c r="O80" i="7"/>
  <c r="O85" i="7"/>
  <c r="O28" i="7"/>
  <c r="O29" i="7"/>
  <c r="O182" i="7"/>
  <c r="O173" i="7"/>
  <c r="O126" i="7"/>
  <c r="O78" i="7"/>
  <c r="O83" i="7"/>
  <c r="O30" i="7"/>
  <c r="O31" i="7"/>
  <c r="O180" i="7"/>
  <c r="O131" i="7"/>
  <c r="O124" i="7"/>
  <c r="O76" i="7"/>
  <c r="O81" i="7"/>
  <c r="O32" i="7"/>
  <c r="O33" i="7"/>
  <c r="O121" i="7"/>
  <c r="O75" i="7"/>
  <c r="O23" i="7"/>
  <c r="O183" i="7"/>
  <c r="O174" i="7"/>
  <c r="O125" i="7"/>
  <c r="O86" i="7"/>
  <c r="P19" i="7"/>
  <c r="I27" i="9"/>
  <c r="M74" i="3"/>
  <c r="N20" i="3"/>
  <c r="I51" i="9"/>
  <c r="L35" i="9" l="1"/>
  <c r="O26" i="3"/>
  <c r="O59" i="3" s="1"/>
  <c r="M32" i="9" s="1"/>
  <c r="O58" i="3"/>
  <c r="M31" i="9" s="1"/>
  <c r="Q70" i="7"/>
  <c r="Q71" i="7" s="1"/>
  <c r="P25" i="3"/>
  <c r="O14" i="9"/>
  <c r="N15" i="9"/>
  <c r="S10" i="3"/>
  <c r="T9" i="3"/>
  <c r="R75" i="3"/>
  <c r="P50" i="9" s="1"/>
  <c r="R54" i="3"/>
  <c r="R61" i="3"/>
  <c r="P34" i="9" s="1"/>
  <c r="R68" i="3"/>
  <c r="R65" i="3"/>
  <c r="R66" i="3"/>
  <c r="P40" i="9" s="1"/>
  <c r="R72" i="3"/>
  <c r="P47" i="9" s="1"/>
  <c r="R51" i="3"/>
  <c r="R52" i="3"/>
  <c r="P24" i="9" s="1"/>
  <c r="R73" i="3"/>
  <c r="R9" i="7"/>
  <c r="Q17" i="7"/>
  <c r="R18" i="7" s="1"/>
  <c r="Q167" i="7"/>
  <c r="R168" i="7" s="1"/>
  <c r="R169" i="7" s="1"/>
  <c r="Q69" i="7"/>
  <c r="Q114" i="7"/>
  <c r="R115" i="7" s="1"/>
  <c r="R116" i="7" s="1"/>
  <c r="O47" i="9"/>
  <c r="O40" i="9"/>
  <c r="O24" i="9"/>
  <c r="O34" i="9"/>
  <c r="O20" i="3"/>
  <c r="O53" i="3" s="1"/>
  <c r="M25" i="9" s="1"/>
  <c r="M27" i="9" s="1"/>
  <c r="N53" i="3"/>
  <c r="O27" i="3"/>
  <c r="O60" i="3" s="1"/>
  <c r="M33" i="9" s="1"/>
  <c r="P185" i="7"/>
  <c r="P132" i="7"/>
  <c r="P123" i="7"/>
  <c r="P77" i="7"/>
  <c r="P24" i="7"/>
  <c r="P82" i="7"/>
  <c r="P33" i="7"/>
  <c r="P181" i="7"/>
  <c r="P130" i="7"/>
  <c r="P121" i="7"/>
  <c r="P75" i="7"/>
  <c r="P26" i="7"/>
  <c r="P74" i="7"/>
  <c r="P27" i="7"/>
  <c r="P175" i="7"/>
  <c r="P126" i="7"/>
  <c r="P87" i="7"/>
  <c r="P184" i="7"/>
  <c r="P173" i="7"/>
  <c r="P124" i="7"/>
  <c r="P85" i="7"/>
  <c r="P182" i="7"/>
  <c r="P180" i="7"/>
  <c r="P172" i="7"/>
  <c r="P83" i="7"/>
  <c r="P78" i="7"/>
  <c r="P34" i="7"/>
  <c r="P31" i="7"/>
  <c r="P183" i="7"/>
  <c r="P176" i="7"/>
  <c r="P127" i="7"/>
  <c r="P81" i="7"/>
  <c r="P84" i="7"/>
  <c r="P122" i="7"/>
  <c r="P80" i="7"/>
  <c r="P179" i="7"/>
  <c r="P174" i="7"/>
  <c r="P125" i="7"/>
  <c r="P79" i="7"/>
  <c r="P76" i="7"/>
  <c r="P129" i="7"/>
  <c r="P25" i="7"/>
  <c r="P30" i="7"/>
  <c r="P177" i="7"/>
  <c r="P32" i="7"/>
  <c r="P128" i="7"/>
  <c r="P22" i="7"/>
  <c r="P119" i="7"/>
  <c r="P178" i="7"/>
  <c r="P131" i="7"/>
  <c r="P23" i="7"/>
  <c r="P120" i="7"/>
  <c r="P35" i="7"/>
  <c r="P29" i="7"/>
  <c r="P86" i="7"/>
  <c r="P28" i="7"/>
  <c r="Q19" i="7"/>
  <c r="O41" i="3"/>
  <c r="J43" i="9"/>
  <c r="K49" i="9"/>
  <c r="O34" i="3"/>
  <c r="O67" i="3" s="1"/>
  <c r="K33" i="9"/>
  <c r="M35" i="9" l="1"/>
  <c r="R70" i="7"/>
  <c r="R71" i="7" s="1"/>
  <c r="Q25" i="3"/>
  <c r="P26" i="3"/>
  <c r="P58" i="3"/>
  <c r="N31" i="9" s="1"/>
  <c r="P14" i="9"/>
  <c r="O15" i="9"/>
  <c r="U9" i="3"/>
  <c r="T10" i="3"/>
  <c r="P39" i="9"/>
  <c r="S54" i="3"/>
  <c r="Q26" i="9" s="1"/>
  <c r="S61" i="3"/>
  <c r="S75" i="3"/>
  <c r="Q50" i="9" s="1"/>
  <c r="S68" i="3"/>
  <c r="Q42" i="9" s="1"/>
  <c r="S65" i="3"/>
  <c r="Q39" i="9" s="1"/>
  <c r="S52" i="3"/>
  <c r="Q24" i="9" s="1"/>
  <c r="S66" i="3"/>
  <c r="S72" i="3"/>
  <c r="Q47" i="9" s="1"/>
  <c r="S51" i="3"/>
  <c r="Q23" i="9" s="1"/>
  <c r="S73" i="3"/>
  <c r="Q48" i="9" s="1"/>
  <c r="R69" i="7"/>
  <c r="R17" i="7"/>
  <c r="S18" i="7" s="1"/>
  <c r="S9" i="7"/>
  <c r="R167" i="7"/>
  <c r="S168" i="7" s="1"/>
  <c r="S169" i="7" s="1"/>
  <c r="R114" i="7"/>
  <c r="S115" i="7" s="1"/>
  <c r="S116" i="7" s="1"/>
  <c r="P48" i="9"/>
  <c r="P42" i="9"/>
  <c r="P23" i="9"/>
  <c r="P26" i="9"/>
  <c r="M41" i="9"/>
  <c r="P34" i="3"/>
  <c r="P67" i="3" s="1"/>
  <c r="N41" i="9" s="1"/>
  <c r="N43" i="9" s="1"/>
  <c r="P41" i="3"/>
  <c r="P74" i="3" s="1"/>
  <c r="N49" i="9" s="1"/>
  <c r="N51" i="9" s="1"/>
  <c r="O74" i="3"/>
  <c r="P20" i="3"/>
  <c r="P53" i="3" s="1"/>
  <c r="N25" i="9" s="1"/>
  <c r="N27" i="9" s="1"/>
  <c r="Q182" i="7"/>
  <c r="Q176" i="7"/>
  <c r="Q179" i="7"/>
  <c r="Q87" i="7"/>
  <c r="Q120" i="7"/>
  <c r="Q23" i="7"/>
  <c r="Q26" i="7"/>
  <c r="Q180" i="7"/>
  <c r="Q174" i="7"/>
  <c r="Q131" i="7"/>
  <c r="Q85" i="7"/>
  <c r="Q86" i="7"/>
  <c r="Q25" i="7"/>
  <c r="Q28" i="7"/>
  <c r="Q183" i="7"/>
  <c r="Q172" i="7"/>
  <c r="Q129" i="7"/>
  <c r="Q83" i="7"/>
  <c r="Q84" i="7"/>
  <c r="Q27" i="7"/>
  <c r="Q30" i="7"/>
  <c r="Q181" i="7"/>
  <c r="Q132" i="7"/>
  <c r="Q127" i="7"/>
  <c r="Q81" i="7"/>
  <c r="Q82" i="7"/>
  <c r="Q29" i="7"/>
  <c r="Q32" i="7"/>
  <c r="Q177" i="7"/>
  <c r="Q130" i="7"/>
  <c r="Q125" i="7"/>
  <c r="Q79" i="7"/>
  <c r="Q80" i="7"/>
  <c r="Q31" i="7"/>
  <c r="Q34" i="7"/>
  <c r="Q175" i="7"/>
  <c r="Q128" i="7"/>
  <c r="Q123" i="7"/>
  <c r="Q77" i="7"/>
  <c r="Q78" i="7"/>
  <c r="Q33" i="7"/>
  <c r="Q22" i="7"/>
  <c r="Q178" i="7"/>
  <c r="Q74" i="7"/>
  <c r="Q126" i="7"/>
  <c r="Q35" i="7"/>
  <c r="Q124" i="7"/>
  <c r="Q24" i="7"/>
  <c r="Q121" i="7"/>
  <c r="Q184" i="7"/>
  <c r="Q173" i="7"/>
  <c r="Q119" i="7"/>
  <c r="Q75" i="7"/>
  <c r="Q122" i="7"/>
  <c r="Q185" i="7"/>
  <c r="Q76" i="7"/>
  <c r="R19" i="7"/>
  <c r="K51" i="9"/>
  <c r="L25" i="9"/>
  <c r="K35" i="9"/>
  <c r="P27" i="3"/>
  <c r="P60" i="3" s="1"/>
  <c r="S70" i="7" l="1"/>
  <c r="S71" i="7" s="1"/>
  <c r="R25" i="3"/>
  <c r="P59" i="3"/>
  <c r="N32" i="9" s="1"/>
  <c r="Q26" i="3"/>
  <c r="Q59" i="3" s="1"/>
  <c r="O32" i="9" s="1"/>
  <c r="Q58" i="3"/>
  <c r="O31" i="9" s="1"/>
  <c r="P15" i="9"/>
  <c r="Q14" i="9"/>
  <c r="T75" i="3"/>
  <c r="R50" i="9" s="1"/>
  <c r="T61" i="3"/>
  <c r="R34" i="9" s="1"/>
  <c r="T68" i="3"/>
  <c r="T54" i="3"/>
  <c r="R26" i="9" s="1"/>
  <c r="T65" i="3"/>
  <c r="R39" i="9" s="1"/>
  <c r="T72" i="3"/>
  <c r="R47" i="9" s="1"/>
  <c r="T52" i="3"/>
  <c r="T66" i="3"/>
  <c r="R40" i="9" s="1"/>
  <c r="T73" i="3"/>
  <c r="R48" i="9" s="1"/>
  <c r="T51" i="3"/>
  <c r="U10" i="3"/>
  <c r="V9" i="3"/>
  <c r="Q34" i="9"/>
  <c r="Q40" i="9"/>
  <c r="S167" i="7"/>
  <c r="T168" i="7" s="1"/>
  <c r="T169" i="7" s="1"/>
  <c r="S114" i="7"/>
  <c r="T115" i="7" s="1"/>
  <c r="T116" i="7" s="1"/>
  <c r="S69" i="7"/>
  <c r="S17" i="7"/>
  <c r="T18" i="7" s="1"/>
  <c r="T9" i="7"/>
  <c r="Q41" i="3"/>
  <c r="Q74" i="3" s="1"/>
  <c r="O49" i="9" s="1"/>
  <c r="O51" i="9" s="1"/>
  <c r="N33" i="9"/>
  <c r="L27" i="9"/>
  <c r="Q34" i="3"/>
  <c r="Q67" i="3" s="1"/>
  <c r="O41" i="9" s="1"/>
  <c r="O43" i="9" s="1"/>
  <c r="Q27" i="3"/>
  <c r="Q60" i="3" s="1"/>
  <c r="O33" i="9" s="1"/>
  <c r="Q20" i="3"/>
  <c r="Q53" i="3" s="1"/>
  <c r="O25" i="9" s="1"/>
  <c r="O27" i="9" s="1"/>
  <c r="M49" i="9"/>
  <c r="R176" i="7"/>
  <c r="R127" i="7"/>
  <c r="R84" i="7"/>
  <c r="R119" i="7"/>
  <c r="R23" i="7"/>
  <c r="R81" i="7"/>
  <c r="R34" i="7"/>
  <c r="R174" i="7"/>
  <c r="R125" i="7"/>
  <c r="R82" i="7"/>
  <c r="R85" i="7"/>
  <c r="R25" i="7"/>
  <c r="R121" i="7"/>
  <c r="R28" i="7"/>
  <c r="R183" i="7"/>
  <c r="R172" i="7"/>
  <c r="R126" i="7"/>
  <c r="R80" i="7"/>
  <c r="R77" i="7"/>
  <c r="R27" i="7"/>
  <c r="R79" i="7"/>
  <c r="R181" i="7"/>
  <c r="R179" i="7"/>
  <c r="R132" i="7"/>
  <c r="R78" i="7"/>
  <c r="R22" i="7"/>
  <c r="R29" i="7"/>
  <c r="R30" i="7"/>
  <c r="R185" i="7"/>
  <c r="R175" i="7"/>
  <c r="R124" i="7"/>
  <c r="R76" i="7"/>
  <c r="R184" i="7"/>
  <c r="R31" i="7"/>
  <c r="R24" i="7"/>
  <c r="R182" i="7"/>
  <c r="R173" i="7"/>
  <c r="R122" i="7"/>
  <c r="R74" i="7"/>
  <c r="R128" i="7"/>
  <c r="R33" i="7"/>
  <c r="R32" i="7"/>
  <c r="R86" i="7"/>
  <c r="R26" i="7"/>
  <c r="R177" i="7"/>
  <c r="R130" i="7"/>
  <c r="R180" i="7"/>
  <c r="R83" i="7"/>
  <c r="R35" i="7"/>
  <c r="R123" i="7"/>
  <c r="R87" i="7"/>
  <c r="R178" i="7"/>
  <c r="R131" i="7"/>
  <c r="R129" i="7"/>
  <c r="R120" i="7"/>
  <c r="R75" i="7"/>
  <c r="S19" i="7"/>
  <c r="M43" i="9"/>
  <c r="O35" i="9" l="1"/>
  <c r="T70" i="7"/>
  <c r="T71" i="7" s="1"/>
  <c r="S25" i="3"/>
  <c r="R26" i="3"/>
  <c r="R58" i="3"/>
  <c r="P31" i="9" s="1"/>
  <c r="Q15" i="9"/>
  <c r="R14" i="9"/>
  <c r="T17" i="7"/>
  <c r="U18" i="7" s="1"/>
  <c r="T167" i="7"/>
  <c r="U168" i="7" s="1"/>
  <c r="U169" i="7" s="1"/>
  <c r="T114" i="7"/>
  <c r="U115" i="7" s="1"/>
  <c r="U116" i="7" s="1"/>
  <c r="U9" i="7"/>
  <c r="T69" i="7"/>
  <c r="R24" i="9"/>
  <c r="W9" i="3"/>
  <c r="V10" i="3"/>
  <c r="U75" i="3"/>
  <c r="S50" i="9" s="1"/>
  <c r="U61" i="3"/>
  <c r="U54" i="3"/>
  <c r="S26" i="9" s="1"/>
  <c r="U68" i="3"/>
  <c r="S42" i="9" s="1"/>
  <c r="U72" i="3"/>
  <c r="S47" i="9" s="1"/>
  <c r="U65" i="3"/>
  <c r="S39" i="9" s="1"/>
  <c r="U73" i="3"/>
  <c r="S48" i="9" s="1"/>
  <c r="U52" i="3"/>
  <c r="S24" i="9" s="1"/>
  <c r="U51" i="3"/>
  <c r="S23" i="9" s="1"/>
  <c r="U66" i="3"/>
  <c r="S40" i="9" s="1"/>
  <c r="R42" i="9"/>
  <c r="R23" i="9"/>
  <c r="R20" i="3"/>
  <c r="R53" i="3" s="1"/>
  <c r="P25" i="9" s="1"/>
  <c r="P27" i="9" s="1"/>
  <c r="R41" i="3"/>
  <c r="R74" i="3" s="1"/>
  <c r="P49" i="9" s="1"/>
  <c r="P51" i="9" s="1"/>
  <c r="R27" i="3"/>
  <c r="R60" i="3" s="1"/>
  <c r="P33" i="9" s="1"/>
  <c r="M51" i="9"/>
  <c r="S183" i="7"/>
  <c r="S172" i="7"/>
  <c r="S132" i="7"/>
  <c r="S84" i="7"/>
  <c r="S119" i="7"/>
  <c r="S24" i="7"/>
  <c r="S25" i="7"/>
  <c r="S181" i="7"/>
  <c r="S177" i="7"/>
  <c r="S130" i="7"/>
  <c r="S82" i="7"/>
  <c r="S87" i="7"/>
  <c r="S26" i="7"/>
  <c r="S27" i="7"/>
  <c r="S179" i="7"/>
  <c r="S175" i="7"/>
  <c r="S128" i="7"/>
  <c r="S80" i="7"/>
  <c r="S85" i="7"/>
  <c r="S28" i="7"/>
  <c r="S29" i="7"/>
  <c r="S182" i="7"/>
  <c r="S173" i="7"/>
  <c r="S126" i="7"/>
  <c r="S78" i="7"/>
  <c r="S83" i="7"/>
  <c r="S30" i="7"/>
  <c r="S31" i="7"/>
  <c r="S178" i="7"/>
  <c r="S129" i="7"/>
  <c r="S122" i="7"/>
  <c r="S74" i="7"/>
  <c r="S79" i="7"/>
  <c r="S34" i="7"/>
  <c r="S35" i="7"/>
  <c r="S184" i="7"/>
  <c r="S124" i="7"/>
  <c r="S75" i="7"/>
  <c r="S185" i="7"/>
  <c r="S120" i="7"/>
  <c r="S32" i="7"/>
  <c r="S180" i="7"/>
  <c r="S86" i="7"/>
  <c r="S22" i="7"/>
  <c r="S176" i="7"/>
  <c r="S76" i="7"/>
  <c r="S23" i="7"/>
  <c r="S127" i="7"/>
  <c r="S125" i="7"/>
  <c r="S123" i="7"/>
  <c r="S121" i="7"/>
  <c r="S81" i="7"/>
  <c r="S77" i="7"/>
  <c r="S33" i="7"/>
  <c r="S174" i="7"/>
  <c r="S131" i="7"/>
  <c r="T19" i="7"/>
  <c r="R34" i="3"/>
  <c r="R67" i="3" s="1"/>
  <c r="P41" i="9" s="1"/>
  <c r="N35" i="9"/>
  <c r="U70" i="7" l="1"/>
  <c r="U71" i="7" s="1"/>
  <c r="T25" i="3"/>
  <c r="R59" i="3"/>
  <c r="P32" i="9" s="1"/>
  <c r="P35" i="9" s="1"/>
  <c r="S26" i="3"/>
  <c r="S59" i="3" s="1"/>
  <c r="Q32" i="9" s="1"/>
  <c r="S58" i="3"/>
  <c r="Q31" i="9" s="1"/>
  <c r="S14" i="9"/>
  <c r="R15" i="9"/>
  <c r="U114" i="7"/>
  <c r="V115" i="7" s="1"/>
  <c r="V116" i="7" s="1"/>
  <c r="U69" i="7"/>
  <c r="V9" i="7"/>
  <c r="U17" i="7"/>
  <c r="V18" i="7" s="1"/>
  <c r="U167" i="7"/>
  <c r="V168" i="7" s="1"/>
  <c r="V169" i="7" s="1"/>
  <c r="S34" i="9"/>
  <c r="V54" i="3"/>
  <c r="T26" i="9" s="1"/>
  <c r="V61" i="3"/>
  <c r="T34" i="9" s="1"/>
  <c r="V68" i="3"/>
  <c r="T42" i="9" s="1"/>
  <c r="V75" i="3"/>
  <c r="T50" i="9" s="1"/>
  <c r="V72" i="3"/>
  <c r="T47" i="9" s="1"/>
  <c r="V65" i="3"/>
  <c r="T39" i="9" s="1"/>
  <c r="V66" i="3"/>
  <c r="T40" i="9" s="1"/>
  <c r="V51" i="3"/>
  <c r="V73" i="3"/>
  <c r="T48" i="9" s="1"/>
  <c r="V52" i="3"/>
  <c r="T24" i="9" s="1"/>
  <c r="W10" i="3"/>
  <c r="X9" i="3"/>
  <c r="S27" i="3"/>
  <c r="S60" i="3" s="1"/>
  <c r="Q33" i="9" s="1"/>
  <c r="S34" i="3"/>
  <c r="S67" i="3" s="1"/>
  <c r="Q41" i="9" s="1"/>
  <c r="Q43" i="9" s="1"/>
  <c r="S20" i="3"/>
  <c r="S53" i="3" s="1"/>
  <c r="Q25" i="9" s="1"/>
  <c r="Q27" i="9" s="1"/>
  <c r="T175" i="7"/>
  <c r="T124" i="7"/>
  <c r="T119" i="7"/>
  <c r="T129" i="7"/>
  <c r="T28" i="7"/>
  <c r="T29" i="7"/>
  <c r="T27" i="7"/>
  <c r="T185" i="7"/>
  <c r="T173" i="7"/>
  <c r="T183" i="7"/>
  <c r="T87" i="7"/>
  <c r="T127" i="7"/>
  <c r="T30" i="7"/>
  <c r="T35" i="7"/>
  <c r="T182" i="7"/>
  <c r="T174" i="7"/>
  <c r="T178" i="7"/>
  <c r="T85" i="7"/>
  <c r="T84" i="7"/>
  <c r="T32" i="7"/>
  <c r="T23" i="7"/>
  <c r="T184" i="7"/>
  <c r="T172" i="7"/>
  <c r="T125" i="7"/>
  <c r="T83" i="7"/>
  <c r="T76" i="7"/>
  <c r="T34" i="7"/>
  <c r="T31" i="7"/>
  <c r="T180" i="7"/>
  <c r="T130" i="7"/>
  <c r="T131" i="7"/>
  <c r="T179" i="7"/>
  <c r="T81" i="7"/>
  <c r="T120" i="7"/>
  <c r="T177" i="7"/>
  <c r="T79" i="7"/>
  <c r="T122" i="7"/>
  <c r="T132" i="7"/>
  <c r="T77" i="7"/>
  <c r="T80" i="7"/>
  <c r="T128" i="7"/>
  <c r="T75" i="7"/>
  <c r="T22" i="7"/>
  <c r="T126" i="7"/>
  <c r="T78" i="7"/>
  <c r="T176" i="7"/>
  <c r="T86" i="7"/>
  <c r="T123" i="7"/>
  <c r="T25" i="7"/>
  <c r="T121" i="7"/>
  <c r="T33" i="7"/>
  <c r="T82" i="7"/>
  <c r="T74" i="7"/>
  <c r="T24" i="7"/>
  <c r="T26" i="7"/>
  <c r="T181" i="7"/>
  <c r="U19" i="7"/>
  <c r="P43" i="9"/>
  <c r="S41" i="3"/>
  <c r="S74" i="3" s="1"/>
  <c r="Q49" i="9" s="1"/>
  <c r="V70" i="7" l="1"/>
  <c r="V71" i="7" s="1"/>
  <c r="U25" i="3"/>
  <c r="T26" i="3"/>
  <c r="T59" i="3" s="1"/>
  <c r="R32" i="9" s="1"/>
  <c r="T58" i="3"/>
  <c r="R31" i="9" s="1"/>
  <c r="S15" i="9"/>
  <c r="T14" i="9"/>
  <c r="W68" i="3"/>
  <c r="U42" i="9" s="1"/>
  <c r="W75" i="3"/>
  <c r="U50" i="9" s="1"/>
  <c r="W61" i="3"/>
  <c r="U34" i="9" s="1"/>
  <c r="W54" i="3"/>
  <c r="U26" i="9" s="1"/>
  <c r="W72" i="3"/>
  <c r="U47" i="9" s="1"/>
  <c r="W65" i="3"/>
  <c r="U39" i="9" s="1"/>
  <c r="W51" i="3"/>
  <c r="U23" i="9" s="1"/>
  <c r="W73" i="3"/>
  <c r="U48" i="9" s="1"/>
  <c r="W66" i="3"/>
  <c r="U40" i="9" s="1"/>
  <c r="W52" i="3"/>
  <c r="U24" i="9" s="1"/>
  <c r="V114" i="7"/>
  <c r="W115" i="7" s="1"/>
  <c r="W116" i="7" s="1"/>
  <c r="V69" i="7"/>
  <c r="V17" i="7"/>
  <c r="W18" i="7" s="1"/>
  <c r="W9" i="7"/>
  <c r="V167" i="7"/>
  <c r="W168" i="7" s="1"/>
  <c r="W169" i="7" s="1"/>
  <c r="T23" i="9"/>
  <c r="X10" i="3"/>
  <c r="Y9" i="3"/>
  <c r="T27" i="3"/>
  <c r="T60" i="3" s="1"/>
  <c r="R33" i="9" s="1"/>
  <c r="T34" i="3"/>
  <c r="T67" i="3" s="1"/>
  <c r="R41" i="9" s="1"/>
  <c r="R43" i="9" s="1"/>
  <c r="T20" i="3"/>
  <c r="T53" i="3" s="1"/>
  <c r="R25" i="9" s="1"/>
  <c r="R27" i="9" s="1"/>
  <c r="U179" i="7"/>
  <c r="U132" i="7"/>
  <c r="U125" i="7"/>
  <c r="U79" i="7"/>
  <c r="U80" i="7"/>
  <c r="U31" i="7"/>
  <c r="U34" i="7"/>
  <c r="U177" i="7"/>
  <c r="U130" i="7"/>
  <c r="U123" i="7"/>
  <c r="U77" i="7"/>
  <c r="U78" i="7"/>
  <c r="U33" i="7"/>
  <c r="U22" i="7"/>
  <c r="U185" i="7"/>
  <c r="U175" i="7"/>
  <c r="U128" i="7"/>
  <c r="U121" i="7"/>
  <c r="U75" i="7"/>
  <c r="U76" i="7"/>
  <c r="U35" i="7"/>
  <c r="U184" i="7"/>
  <c r="U173" i="7"/>
  <c r="U126" i="7"/>
  <c r="U119" i="7"/>
  <c r="U122" i="7"/>
  <c r="U74" i="7"/>
  <c r="U24" i="7"/>
  <c r="U180" i="7"/>
  <c r="U131" i="7"/>
  <c r="U86" i="7"/>
  <c r="U28" i="7"/>
  <c r="U183" i="7"/>
  <c r="U129" i="7"/>
  <c r="U84" i="7"/>
  <c r="U30" i="7"/>
  <c r="U181" i="7"/>
  <c r="U127" i="7"/>
  <c r="U82" i="7"/>
  <c r="U32" i="7"/>
  <c r="U178" i="7"/>
  <c r="U87" i="7"/>
  <c r="U23" i="7"/>
  <c r="U176" i="7"/>
  <c r="U25" i="7"/>
  <c r="U174" i="7"/>
  <c r="U27" i="7"/>
  <c r="U172" i="7"/>
  <c r="U29" i="7"/>
  <c r="U124" i="7"/>
  <c r="U85" i="7"/>
  <c r="U83" i="7"/>
  <c r="U81" i="7"/>
  <c r="U120" i="7"/>
  <c r="U26" i="7"/>
  <c r="U182" i="7"/>
  <c r="V19" i="7"/>
  <c r="Q51" i="9"/>
  <c r="T41" i="3"/>
  <c r="T74" i="3" s="1"/>
  <c r="R49" i="9" s="1"/>
  <c r="R51" i="9" s="1"/>
  <c r="Q35" i="9"/>
  <c r="R35" i="9" l="1"/>
  <c r="W70" i="7"/>
  <c r="W71" i="7" s="1"/>
  <c r="V25" i="3"/>
  <c r="U26" i="3"/>
  <c r="U59" i="3" s="1"/>
  <c r="S32" i="9" s="1"/>
  <c r="U58" i="3"/>
  <c r="S31" i="9" s="1"/>
  <c r="T15" i="9"/>
  <c r="U14" i="9"/>
  <c r="X75" i="3"/>
  <c r="V50" i="9" s="1"/>
  <c r="X54" i="3"/>
  <c r="V26" i="9" s="1"/>
  <c r="X68" i="3"/>
  <c r="V42" i="9" s="1"/>
  <c r="X61" i="3"/>
  <c r="V34" i="9" s="1"/>
  <c r="X65" i="3"/>
  <c r="V39" i="9" s="1"/>
  <c r="X72" i="3"/>
  <c r="V47" i="9" s="1"/>
  <c r="X73" i="3"/>
  <c r="V48" i="9" s="1"/>
  <c r="X66" i="3"/>
  <c r="V40" i="9" s="1"/>
  <c r="X51" i="3"/>
  <c r="V23" i="9" s="1"/>
  <c r="X52" i="3"/>
  <c r="V24" i="9" s="1"/>
  <c r="Y10" i="3"/>
  <c r="Z9" i="3"/>
  <c r="W167" i="7"/>
  <c r="X168" i="7" s="1"/>
  <c r="X169" i="7" s="1"/>
  <c r="W17" i="7"/>
  <c r="X18" i="7" s="1"/>
  <c r="X9" i="7"/>
  <c r="W114" i="7"/>
  <c r="X115" i="7" s="1"/>
  <c r="X116" i="7" s="1"/>
  <c r="W69" i="7"/>
  <c r="U20" i="3"/>
  <c r="U53" i="3" s="1"/>
  <c r="S25" i="9" s="1"/>
  <c r="S27" i="9" s="1"/>
  <c r="U34" i="3"/>
  <c r="U67" i="3" s="1"/>
  <c r="S41" i="9" s="1"/>
  <c r="S43" i="9" s="1"/>
  <c r="U27" i="3"/>
  <c r="U60" i="3" s="1"/>
  <c r="S33" i="9" s="1"/>
  <c r="V178" i="7"/>
  <c r="V131" i="7"/>
  <c r="V130" i="7"/>
  <c r="V76" i="7"/>
  <c r="V23" i="7"/>
  <c r="V87" i="7"/>
  <c r="V77" i="7"/>
  <c r="V176" i="7"/>
  <c r="V129" i="7"/>
  <c r="V122" i="7"/>
  <c r="V74" i="7"/>
  <c r="V25" i="7"/>
  <c r="V79" i="7"/>
  <c r="V24" i="7"/>
  <c r="V174" i="7"/>
  <c r="V127" i="7"/>
  <c r="V120" i="7"/>
  <c r="V128" i="7"/>
  <c r="V27" i="7"/>
  <c r="V126" i="7"/>
  <c r="V32" i="7"/>
  <c r="V185" i="7"/>
  <c r="V180" i="7"/>
  <c r="V82" i="7"/>
  <c r="V29" i="7"/>
  <c r="V85" i="7"/>
  <c r="V184" i="7"/>
  <c r="V125" i="7"/>
  <c r="V80" i="7"/>
  <c r="V31" i="7"/>
  <c r="V30" i="7"/>
  <c r="V183" i="7"/>
  <c r="V177" i="7"/>
  <c r="V78" i="7"/>
  <c r="V33" i="7"/>
  <c r="V26" i="7"/>
  <c r="V173" i="7"/>
  <c r="V75" i="7"/>
  <c r="V34" i="7"/>
  <c r="V182" i="7"/>
  <c r="V22" i="7"/>
  <c r="V175" i="7"/>
  <c r="V123" i="7"/>
  <c r="V124" i="7"/>
  <c r="V28" i="7"/>
  <c r="V86" i="7"/>
  <c r="V84" i="7"/>
  <c r="V83" i="7"/>
  <c r="V181" i="7"/>
  <c r="V81" i="7"/>
  <c r="V172" i="7"/>
  <c r="V35" i="7"/>
  <c r="V179" i="7"/>
  <c r="V132" i="7"/>
  <c r="V121" i="7"/>
  <c r="V119" i="7"/>
  <c r="W19" i="7"/>
  <c r="U41" i="3"/>
  <c r="U74" i="3" s="1"/>
  <c r="S49" i="9" s="1"/>
  <c r="S51" i="9" s="1"/>
  <c r="V26" i="3" l="1"/>
  <c r="V59" i="3" s="1"/>
  <c r="T32" i="9" s="1"/>
  <c r="V58" i="3"/>
  <c r="T31" i="9" s="1"/>
  <c r="X70" i="7"/>
  <c r="X71" i="7" s="1"/>
  <c r="W25" i="3"/>
  <c r="S35" i="9"/>
  <c r="V14" i="9"/>
  <c r="U15" i="9"/>
  <c r="AA9" i="3"/>
  <c r="Z10" i="3"/>
  <c r="X167" i="7"/>
  <c r="Y168" i="7" s="1"/>
  <c r="Y169" i="7" s="1"/>
  <c r="Y9" i="7"/>
  <c r="X114" i="7"/>
  <c r="Y115" i="7" s="1"/>
  <c r="Y116" i="7" s="1"/>
  <c r="X17" i="7"/>
  <c r="Y18" i="7" s="1"/>
  <c r="X69" i="7"/>
  <c r="Y75" i="3"/>
  <c r="W50" i="9" s="1"/>
  <c r="Y54" i="3"/>
  <c r="W26" i="9" s="1"/>
  <c r="Y61" i="3"/>
  <c r="W34" i="9" s="1"/>
  <c r="Y68" i="3"/>
  <c r="W42" i="9" s="1"/>
  <c r="Y72" i="3"/>
  <c r="W47" i="9" s="1"/>
  <c r="Y65" i="3"/>
  <c r="W39" i="9" s="1"/>
  <c r="Y73" i="3"/>
  <c r="W48" i="9" s="1"/>
  <c r="Y51" i="3"/>
  <c r="W23" i="9" s="1"/>
  <c r="Y66" i="3"/>
  <c r="W40" i="9" s="1"/>
  <c r="Y52" i="3"/>
  <c r="W24" i="9" s="1"/>
  <c r="V41" i="3"/>
  <c r="V74" i="3" s="1"/>
  <c r="T49" i="9" s="1"/>
  <c r="T51" i="9" s="1"/>
  <c r="W185" i="7"/>
  <c r="W174" i="7"/>
  <c r="W125" i="7"/>
  <c r="W86" i="7"/>
  <c r="W121" i="7"/>
  <c r="W75" i="7"/>
  <c r="W23" i="7"/>
  <c r="W181" i="7"/>
  <c r="W177" i="7"/>
  <c r="W130" i="7"/>
  <c r="W82" i="7"/>
  <c r="W87" i="7"/>
  <c r="W26" i="7"/>
  <c r="W27" i="7"/>
  <c r="W184" i="7"/>
  <c r="W175" i="7"/>
  <c r="W124" i="7"/>
  <c r="W123" i="7"/>
  <c r="W28" i="7"/>
  <c r="W33" i="7"/>
  <c r="W183" i="7"/>
  <c r="W173" i="7"/>
  <c r="W122" i="7"/>
  <c r="W119" i="7"/>
  <c r="W30" i="7"/>
  <c r="W35" i="7"/>
  <c r="W179" i="7"/>
  <c r="W131" i="7"/>
  <c r="W120" i="7"/>
  <c r="W85" i="7"/>
  <c r="W32" i="7"/>
  <c r="W172" i="7"/>
  <c r="W78" i="7"/>
  <c r="W34" i="7"/>
  <c r="W129" i="7"/>
  <c r="W76" i="7"/>
  <c r="W22" i="7"/>
  <c r="W127" i="7"/>
  <c r="W74" i="7"/>
  <c r="W25" i="7"/>
  <c r="W84" i="7"/>
  <c r="W31" i="7"/>
  <c r="W182" i="7"/>
  <c r="W80" i="7"/>
  <c r="W180" i="7"/>
  <c r="W83" i="7"/>
  <c r="W178" i="7"/>
  <c r="W81" i="7"/>
  <c r="W176" i="7"/>
  <c r="W79" i="7"/>
  <c r="W132" i="7"/>
  <c r="W77" i="7"/>
  <c r="W128" i="7"/>
  <c r="W126" i="7"/>
  <c r="W24" i="7"/>
  <c r="W29" i="7"/>
  <c r="X19" i="7"/>
  <c r="V20" i="3"/>
  <c r="V53" i="3" s="1"/>
  <c r="T25" i="9" s="1"/>
  <c r="T27" i="9" s="1"/>
  <c r="V27" i="3"/>
  <c r="V60" i="3" s="1"/>
  <c r="T33" i="9" s="1"/>
  <c r="T35" i="9" s="1"/>
  <c r="V34" i="3"/>
  <c r="V67" i="3" s="1"/>
  <c r="T41" i="9" s="1"/>
  <c r="T43" i="9" s="1"/>
  <c r="W26" i="3" l="1"/>
  <c r="W59" i="3" s="1"/>
  <c r="U32" i="9" s="1"/>
  <c r="W58" i="3"/>
  <c r="U31" i="9" s="1"/>
  <c r="Y70" i="7"/>
  <c r="Y71" i="7" s="1"/>
  <c r="X25" i="3"/>
  <c r="V15" i="9"/>
  <c r="W14" i="9"/>
  <c r="Z75" i="3"/>
  <c r="X50" i="9" s="1"/>
  <c r="Z54" i="3"/>
  <c r="X26" i="9" s="1"/>
  <c r="Z61" i="3"/>
  <c r="X34" i="9" s="1"/>
  <c r="Z68" i="3"/>
  <c r="X42" i="9" s="1"/>
  <c r="Z72" i="3"/>
  <c r="X47" i="9" s="1"/>
  <c r="Z51" i="3"/>
  <c r="X23" i="9" s="1"/>
  <c r="Z65" i="3"/>
  <c r="X39" i="9" s="1"/>
  <c r="Z73" i="3"/>
  <c r="X48" i="9" s="1"/>
  <c r="Z66" i="3"/>
  <c r="X40" i="9" s="1"/>
  <c r="Z52" i="3"/>
  <c r="X24" i="9" s="1"/>
  <c r="AA10" i="3"/>
  <c r="AB9" i="3"/>
  <c r="Y167" i="7"/>
  <c r="Z168" i="7" s="1"/>
  <c r="Z169" i="7" s="1"/>
  <c r="Y114" i="7"/>
  <c r="Z115" i="7" s="1"/>
  <c r="Z116" i="7" s="1"/>
  <c r="Y69" i="7"/>
  <c r="Z9" i="7"/>
  <c r="Y17" i="7"/>
  <c r="Z18" i="7" s="1"/>
  <c r="W27" i="3"/>
  <c r="W60" i="3" s="1"/>
  <c r="U33" i="9" s="1"/>
  <c r="W20" i="3"/>
  <c r="W53" i="3" s="1"/>
  <c r="U25" i="9" s="1"/>
  <c r="U27" i="9" s="1"/>
  <c r="X183" i="7"/>
  <c r="X128" i="7"/>
  <c r="X119" i="7"/>
  <c r="X127" i="7"/>
  <c r="X30" i="7"/>
  <c r="X22" i="7"/>
  <c r="X23" i="7"/>
  <c r="X184" i="7"/>
  <c r="X179" i="7"/>
  <c r="X124" i="7"/>
  <c r="X85" i="7"/>
  <c r="X74" i="7"/>
  <c r="X34" i="7"/>
  <c r="X27" i="7"/>
  <c r="X172" i="7"/>
  <c r="X123" i="7"/>
  <c r="X82" i="7"/>
  <c r="X125" i="7"/>
  <c r="X76" i="7"/>
  <c r="X182" i="7"/>
  <c r="X178" i="7"/>
  <c r="X121" i="7"/>
  <c r="X122" i="7"/>
  <c r="X120" i="7"/>
  <c r="X29" i="7"/>
  <c r="X185" i="7"/>
  <c r="X132" i="7"/>
  <c r="X87" i="7"/>
  <c r="X80" i="7"/>
  <c r="X86" i="7"/>
  <c r="X31" i="7"/>
  <c r="X175" i="7"/>
  <c r="X129" i="7"/>
  <c r="X28" i="7"/>
  <c r="X173" i="7"/>
  <c r="X83" i="7"/>
  <c r="X32" i="7"/>
  <c r="X180" i="7"/>
  <c r="X81" i="7"/>
  <c r="X174" i="7"/>
  <c r="X181" i="7"/>
  <c r="X24" i="7"/>
  <c r="X130" i="7"/>
  <c r="X26" i="7"/>
  <c r="X126" i="7"/>
  <c r="X78" i="7"/>
  <c r="X176" i="7"/>
  <c r="X84" i="7"/>
  <c r="X131" i="7"/>
  <c r="X35" i="7"/>
  <c r="X79" i="7"/>
  <c r="X25" i="7"/>
  <c r="X177" i="7"/>
  <c r="X77" i="7"/>
  <c r="X75" i="7"/>
  <c r="X33" i="7"/>
  <c r="Y19" i="7"/>
  <c r="W41" i="3"/>
  <c r="W74" i="3" s="1"/>
  <c r="U49" i="9" s="1"/>
  <c r="U51" i="9" s="1"/>
  <c r="W34" i="3"/>
  <c r="W67" i="3" s="1"/>
  <c r="U41" i="9" s="1"/>
  <c r="U43" i="9" s="1"/>
  <c r="U35" i="9" l="1"/>
  <c r="Z70" i="7"/>
  <c r="Z71" i="7" s="1"/>
  <c r="Y25" i="3"/>
  <c r="X26" i="3"/>
  <c r="X59" i="3" s="1"/>
  <c r="V32" i="9" s="1"/>
  <c r="X58" i="3"/>
  <c r="V31" i="9" s="1"/>
  <c r="X14" i="9"/>
  <c r="W15" i="9"/>
  <c r="Z167" i="7"/>
  <c r="AA168" i="7" s="1"/>
  <c r="AA169" i="7" s="1"/>
  <c r="Z114" i="7"/>
  <c r="AA115" i="7" s="1"/>
  <c r="AA116" i="7" s="1"/>
  <c r="Z69" i="7"/>
  <c r="Z17" i="7"/>
  <c r="AA18" i="7" s="1"/>
  <c r="AA9" i="7"/>
  <c r="AC9" i="3"/>
  <c r="AB10" i="3"/>
  <c r="AA54" i="3"/>
  <c r="Y26" i="9" s="1"/>
  <c r="AA75" i="3"/>
  <c r="Y50" i="9" s="1"/>
  <c r="AA68" i="3"/>
  <c r="Y42" i="9" s="1"/>
  <c r="AA61" i="3"/>
  <c r="Y34" i="9" s="1"/>
  <c r="AA65" i="3"/>
  <c r="Y39" i="9" s="1"/>
  <c r="AA66" i="3"/>
  <c r="Y40" i="9" s="1"/>
  <c r="AA72" i="3"/>
  <c r="Y47" i="9" s="1"/>
  <c r="AA73" i="3"/>
  <c r="Y48" i="9" s="1"/>
  <c r="AA51" i="3"/>
  <c r="Y23" i="9" s="1"/>
  <c r="AA52" i="3"/>
  <c r="Y24" i="9" s="1"/>
  <c r="X34" i="3"/>
  <c r="X67" i="3" s="1"/>
  <c r="V41" i="9" s="1"/>
  <c r="V43" i="9" s="1"/>
  <c r="X20" i="3"/>
  <c r="X53" i="3" s="1"/>
  <c r="V25" i="9" s="1"/>
  <c r="V27" i="9" s="1"/>
  <c r="X27" i="3"/>
  <c r="X60" i="3" s="1"/>
  <c r="V33" i="9" s="1"/>
  <c r="X41" i="3"/>
  <c r="X74" i="3" s="1"/>
  <c r="V49" i="9" s="1"/>
  <c r="V51" i="9" s="1"/>
  <c r="Y181" i="7"/>
  <c r="Y132" i="7"/>
  <c r="Y125" i="7"/>
  <c r="Y79" i="7"/>
  <c r="Y80" i="7"/>
  <c r="Y31" i="7"/>
  <c r="Y34" i="7"/>
  <c r="Y177" i="7"/>
  <c r="Y130" i="7"/>
  <c r="Y123" i="7"/>
  <c r="Y77" i="7"/>
  <c r="Y78" i="7"/>
  <c r="Y33" i="7"/>
  <c r="Y22" i="7"/>
  <c r="Y185" i="7"/>
  <c r="Y175" i="7"/>
  <c r="Y128" i="7"/>
  <c r="Y121" i="7"/>
  <c r="Y75" i="7"/>
  <c r="Y76" i="7"/>
  <c r="Y35" i="7"/>
  <c r="Y179" i="7"/>
  <c r="Y127" i="7"/>
  <c r="Y86" i="7"/>
  <c r="Y24" i="7"/>
  <c r="Y176" i="7"/>
  <c r="Y119" i="7"/>
  <c r="Y84" i="7"/>
  <c r="Y26" i="7"/>
  <c r="Y184" i="7"/>
  <c r="Y174" i="7"/>
  <c r="Y87" i="7"/>
  <c r="Y82" i="7"/>
  <c r="Y28" i="7"/>
  <c r="Z19" i="7"/>
  <c r="Y183" i="7"/>
  <c r="Y83" i="7"/>
  <c r="Y29" i="7"/>
  <c r="Y173" i="7"/>
  <c r="Y81" i="7"/>
  <c r="Y30" i="7"/>
  <c r="Y172" i="7"/>
  <c r="Y122" i="7"/>
  <c r="Y32" i="7"/>
  <c r="Y126" i="7"/>
  <c r="Y120" i="7"/>
  <c r="Y124" i="7"/>
  <c r="Y74" i="7"/>
  <c r="Y182" i="7"/>
  <c r="Y131" i="7"/>
  <c r="Y23" i="7"/>
  <c r="Y129" i="7"/>
  <c r="Y85" i="7"/>
  <c r="Y25" i="7"/>
  <c r="Y27" i="7"/>
  <c r="Y180" i="7"/>
  <c r="Y178" i="7"/>
  <c r="V35" i="9" l="1"/>
  <c r="Y26" i="3"/>
  <c r="Y59" i="3" s="1"/>
  <c r="W32" i="9" s="1"/>
  <c r="Y58" i="3"/>
  <c r="W31" i="9" s="1"/>
  <c r="AA70" i="7"/>
  <c r="AA71" i="7" s="1"/>
  <c r="Z25" i="3"/>
  <c r="Y14" i="9"/>
  <c r="X15" i="9"/>
  <c r="AA167" i="7"/>
  <c r="AB168" i="7" s="1"/>
  <c r="AB169" i="7" s="1"/>
  <c r="AA114" i="7"/>
  <c r="AB115" i="7" s="1"/>
  <c r="AB116" i="7" s="1"/>
  <c r="AA69" i="7"/>
  <c r="AA17" i="7"/>
  <c r="AB18" i="7" s="1"/>
  <c r="AB9" i="7"/>
  <c r="AB68" i="3"/>
  <c r="Z42" i="9" s="1"/>
  <c r="AB61" i="3"/>
  <c r="Z34" i="9" s="1"/>
  <c r="AB54" i="3"/>
  <c r="Z26" i="9" s="1"/>
  <c r="AB75" i="3"/>
  <c r="Z50" i="9" s="1"/>
  <c r="AB72" i="3"/>
  <c r="Z47" i="9" s="1"/>
  <c r="AB65" i="3"/>
  <c r="Z39" i="9" s="1"/>
  <c r="AB73" i="3"/>
  <c r="Z48" i="9" s="1"/>
  <c r="AB51" i="3"/>
  <c r="Z23" i="9" s="1"/>
  <c r="AB66" i="3"/>
  <c r="Z40" i="9" s="1"/>
  <c r="AB52" i="3"/>
  <c r="Z24" i="9" s="1"/>
  <c r="AC10" i="3"/>
  <c r="AD9" i="3"/>
  <c r="AA19" i="7"/>
  <c r="Z180" i="7"/>
  <c r="Z131" i="7"/>
  <c r="Z120" i="7"/>
  <c r="Z173" i="7"/>
  <c r="Z87" i="7"/>
  <c r="Z35" i="7"/>
  <c r="Z28" i="7"/>
  <c r="Z176" i="7"/>
  <c r="Z129" i="7"/>
  <c r="Z86" i="7"/>
  <c r="Z126" i="7"/>
  <c r="Z79" i="7"/>
  <c r="Z119" i="7"/>
  <c r="Z83" i="7"/>
  <c r="Z174" i="7"/>
  <c r="Z127" i="7"/>
  <c r="Z84" i="7"/>
  <c r="Z132" i="7"/>
  <c r="Z23" i="7"/>
  <c r="Z85" i="7"/>
  <c r="Z24" i="7"/>
  <c r="Z178" i="7"/>
  <c r="Z80" i="7"/>
  <c r="Z121" i="7"/>
  <c r="Z26" i="7"/>
  <c r="Z183" i="7"/>
  <c r="Z177" i="7"/>
  <c r="Z78" i="7"/>
  <c r="Z25" i="7"/>
  <c r="Z34" i="7"/>
  <c r="Z181" i="7"/>
  <c r="Z125" i="7"/>
  <c r="Z76" i="7"/>
  <c r="Z27" i="7"/>
  <c r="Z32" i="7"/>
  <c r="Z130" i="7"/>
  <c r="Z124" i="7"/>
  <c r="Z128" i="7"/>
  <c r="Z29" i="7"/>
  <c r="Z185" i="7"/>
  <c r="Z122" i="7"/>
  <c r="Z31" i="7"/>
  <c r="Z179" i="7"/>
  <c r="Z82" i="7"/>
  <c r="Z33" i="7"/>
  <c r="Z172" i="7"/>
  <c r="Z74" i="7"/>
  <c r="Z77" i="7"/>
  <c r="Z184" i="7"/>
  <c r="Z123" i="7"/>
  <c r="Z75" i="7"/>
  <c r="Z175" i="7"/>
  <c r="Z81" i="7"/>
  <c r="Z22" i="7"/>
  <c r="Z30" i="7"/>
  <c r="Z182" i="7"/>
  <c r="Y41" i="3"/>
  <c r="Y74" i="3" s="1"/>
  <c r="W49" i="9" s="1"/>
  <c r="W51" i="9" s="1"/>
  <c r="Y34" i="3"/>
  <c r="Y67" i="3" s="1"/>
  <c r="W41" i="9" s="1"/>
  <c r="W43" i="9" s="1"/>
  <c r="Y20" i="3"/>
  <c r="Y53" i="3" s="1"/>
  <c r="W25" i="9" s="1"/>
  <c r="W27" i="9" s="1"/>
  <c r="Y27" i="3"/>
  <c r="Y60" i="3" s="1"/>
  <c r="W33" i="9" s="1"/>
  <c r="W35" i="9" l="1"/>
  <c r="Z26" i="3"/>
  <c r="Z59" i="3" s="1"/>
  <c r="X32" i="9" s="1"/>
  <c r="Z58" i="3"/>
  <c r="X31" i="9" s="1"/>
  <c r="AB70" i="7"/>
  <c r="AB71" i="7" s="1"/>
  <c r="AA25" i="3"/>
  <c r="Y15" i="9"/>
  <c r="Z14" i="9"/>
  <c r="AC68" i="3"/>
  <c r="AA42" i="9" s="1"/>
  <c r="AC61" i="3"/>
  <c r="AA34" i="9" s="1"/>
  <c r="AC54" i="3"/>
  <c r="AA26" i="9" s="1"/>
  <c r="AC75" i="3"/>
  <c r="AA50" i="9" s="1"/>
  <c r="AC65" i="3"/>
  <c r="AA39" i="9" s="1"/>
  <c r="AC72" i="3"/>
  <c r="AA47" i="9" s="1"/>
  <c r="AC66" i="3"/>
  <c r="AA40" i="9" s="1"/>
  <c r="AC51" i="3"/>
  <c r="AA23" i="9" s="1"/>
  <c r="AC73" i="3"/>
  <c r="AA48" i="9" s="1"/>
  <c r="AC52" i="3"/>
  <c r="AA24" i="9" s="1"/>
  <c r="AD10" i="3"/>
  <c r="AE9" i="3"/>
  <c r="AB69" i="7"/>
  <c r="AC9" i="7"/>
  <c r="AB17" i="7"/>
  <c r="AC18" i="7" s="1"/>
  <c r="AB167" i="7"/>
  <c r="AC168" i="7" s="1"/>
  <c r="AC169" i="7" s="1"/>
  <c r="AB114" i="7"/>
  <c r="AC115" i="7" s="1"/>
  <c r="AC116" i="7" s="1"/>
  <c r="Z27" i="3"/>
  <c r="Z60" i="3" s="1"/>
  <c r="X33" i="9" s="1"/>
  <c r="X35" i="9" s="1"/>
  <c r="Z34" i="3"/>
  <c r="Z67" i="3" s="1"/>
  <c r="X41" i="9" s="1"/>
  <c r="X43" i="9" s="1"/>
  <c r="Z20" i="3"/>
  <c r="Z53" i="3" s="1"/>
  <c r="X25" i="9" s="1"/>
  <c r="X27" i="9" s="1"/>
  <c r="Z41" i="3"/>
  <c r="Z74" i="3" s="1"/>
  <c r="X49" i="9" s="1"/>
  <c r="X51" i="9" s="1"/>
  <c r="AA183" i="7"/>
  <c r="AA178" i="7"/>
  <c r="AA132" i="7"/>
  <c r="AA181" i="7"/>
  <c r="AA177" i="7"/>
  <c r="AA130" i="7"/>
  <c r="AA82" i="7"/>
  <c r="AA87" i="7"/>
  <c r="AA26" i="7"/>
  <c r="AA27" i="7"/>
  <c r="AA179" i="7"/>
  <c r="AA175" i="7"/>
  <c r="AA128" i="7"/>
  <c r="AA80" i="7"/>
  <c r="AA85" i="7"/>
  <c r="AA28" i="7"/>
  <c r="AA29" i="7"/>
  <c r="AA174" i="7"/>
  <c r="AA124" i="7"/>
  <c r="AA123" i="7"/>
  <c r="AA24" i="7"/>
  <c r="AA33" i="7"/>
  <c r="AA172" i="7"/>
  <c r="AA122" i="7"/>
  <c r="AA121" i="7"/>
  <c r="AA30" i="7"/>
  <c r="AA35" i="7"/>
  <c r="AA173" i="7"/>
  <c r="AA120" i="7"/>
  <c r="AA119" i="7"/>
  <c r="AA32" i="7"/>
  <c r="AA184" i="7"/>
  <c r="AA125" i="7"/>
  <c r="AA81" i="7"/>
  <c r="AA31" i="7"/>
  <c r="AA185" i="7"/>
  <c r="AA126" i="7"/>
  <c r="AA79" i="7"/>
  <c r="AA182" i="7"/>
  <c r="AA86" i="7"/>
  <c r="AA77" i="7"/>
  <c r="AA180" i="7"/>
  <c r="AA84" i="7"/>
  <c r="AA75" i="7"/>
  <c r="AA176" i="7"/>
  <c r="AA78" i="7"/>
  <c r="AA34" i="7"/>
  <c r="AA131" i="7"/>
  <c r="AA76" i="7"/>
  <c r="AA22" i="7"/>
  <c r="AA127" i="7"/>
  <c r="AA74" i="7"/>
  <c r="AA83" i="7"/>
  <c r="AA23" i="7"/>
  <c r="AA25" i="7"/>
  <c r="AA129" i="7"/>
  <c r="AB19" i="7"/>
  <c r="AA26" i="3" l="1"/>
  <c r="AA59" i="3" s="1"/>
  <c r="Y32" i="9" s="1"/>
  <c r="AA58" i="3"/>
  <c r="Y31" i="9" s="1"/>
  <c r="AC70" i="7"/>
  <c r="AC71" i="7" s="1"/>
  <c r="AB25" i="3"/>
  <c r="AA14" i="9"/>
  <c r="Z15" i="9"/>
  <c r="AE10" i="3"/>
  <c r="AF9" i="3"/>
  <c r="AD9" i="7"/>
  <c r="AC17" i="7"/>
  <c r="AD18" i="7" s="1"/>
  <c r="AC167" i="7"/>
  <c r="AD168" i="7" s="1"/>
  <c r="AD169" i="7" s="1"/>
  <c r="AC114" i="7"/>
  <c r="AD115" i="7" s="1"/>
  <c r="AD116" i="7" s="1"/>
  <c r="AC69" i="7"/>
  <c r="AD54" i="3"/>
  <c r="AB26" i="9" s="1"/>
  <c r="AD68" i="3"/>
  <c r="AB42" i="9" s="1"/>
  <c r="AD61" i="3"/>
  <c r="AB34" i="9" s="1"/>
  <c r="AD75" i="3"/>
  <c r="AB50" i="9" s="1"/>
  <c r="AD65" i="3"/>
  <c r="AB39" i="9" s="1"/>
  <c r="AD66" i="3"/>
  <c r="AB40" i="9" s="1"/>
  <c r="AD72" i="3"/>
  <c r="AB47" i="9" s="1"/>
  <c r="AD51" i="3"/>
  <c r="AB23" i="9" s="1"/>
  <c r="AD73" i="3"/>
  <c r="AB48" i="9" s="1"/>
  <c r="AD52" i="3"/>
  <c r="AB24" i="9" s="1"/>
  <c r="AA27" i="3"/>
  <c r="AA60" i="3" s="1"/>
  <c r="Y33" i="9" s="1"/>
  <c r="AA20" i="3"/>
  <c r="AA53" i="3" s="1"/>
  <c r="Y25" i="9" s="1"/>
  <c r="Y27" i="9" s="1"/>
  <c r="AB182" i="7"/>
  <c r="AB181" i="7"/>
  <c r="AB179" i="7"/>
  <c r="AB85" i="7"/>
  <c r="AB80" i="7"/>
  <c r="AB32" i="7"/>
  <c r="AB31" i="7"/>
  <c r="AB184" i="7"/>
  <c r="AB176" i="7"/>
  <c r="AB129" i="7"/>
  <c r="AB83" i="7"/>
  <c r="AB120" i="7"/>
  <c r="AB34" i="7"/>
  <c r="AB27" i="7"/>
  <c r="AC19" i="7"/>
  <c r="AB185" i="7"/>
  <c r="AB130" i="7"/>
  <c r="AB121" i="7"/>
  <c r="AB122" i="7"/>
  <c r="AB76" i="7"/>
  <c r="AB29" i="7"/>
  <c r="AB180" i="7"/>
  <c r="AB128" i="7"/>
  <c r="AB119" i="7"/>
  <c r="AB86" i="7"/>
  <c r="AB22" i="7"/>
  <c r="AB23" i="7"/>
  <c r="AB178" i="7"/>
  <c r="AB126" i="7"/>
  <c r="AB87" i="7"/>
  <c r="AB78" i="7"/>
  <c r="AB131" i="7"/>
  <c r="AB124" i="7"/>
  <c r="AB75" i="7"/>
  <c r="AB33" i="7"/>
  <c r="AB174" i="7"/>
  <c r="AB125" i="7"/>
  <c r="AB35" i="7"/>
  <c r="AB172" i="7"/>
  <c r="AB24" i="7"/>
  <c r="AB74" i="7"/>
  <c r="AB183" i="7"/>
  <c r="AB127" i="7"/>
  <c r="AB26" i="7"/>
  <c r="AB82" i="7"/>
  <c r="AB177" i="7"/>
  <c r="AB123" i="7"/>
  <c r="AB28" i="7"/>
  <c r="AB175" i="7"/>
  <c r="AB25" i="7"/>
  <c r="AB173" i="7"/>
  <c r="AB132" i="7"/>
  <c r="AB81" i="7"/>
  <c r="AB79" i="7"/>
  <c r="AB77" i="7"/>
  <c r="AB30" i="7"/>
  <c r="AB84" i="7"/>
  <c r="AA41" i="3"/>
  <c r="AA74" i="3" s="1"/>
  <c r="Y49" i="9" s="1"/>
  <c r="Y51" i="9" s="1"/>
  <c r="AA34" i="3"/>
  <c r="AA67" i="3" s="1"/>
  <c r="Y41" i="9" s="1"/>
  <c r="Y43" i="9" s="1"/>
  <c r="Y35" i="9" l="1"/>
  <c r="AB26" i="3"/>
  <c r="AB59" i="3" s="1"/>
  <c r="Z32" i="9" s="1"/>
  <c r="AB58" i="3"/>
  <c r="Z31" i="9" s="1"/>
  <c r="AD70" i="7"/>
  <c r="AD71" i="7" s="1"/>
  <c r="AC25" i="3"/>
  <c r="AA15" i="9"/>
  <c r="AB14" i="9"/>
  <c r="AD167" i="7"/>
  <c r="AE168" i="7" s="1"/>
  <c r="AE169" i="7" s="1"/>
  <c r="AD114" i="7"/>
  <c r="AE115" i="7" s="1"/>
  <c r="AE116" i="7" s="1"/>
  <c r="AD69" i="7"/>
  <c r="AD17" i="7"/>
  <c r="AE18" i="7" s="1"/>
  <c r="AE9" i="7"/>
  <c r="AF10" i="3"/>
  <c r="AG9" i="3"/>
  <c r="AE68" i="3"/>
  <c r="AC42" i="9" s="1"/>
  <c r="AE75" i="3"/>
  <c r="AC50" i="9" s="1"/>
  <c r="AE54" i="3"/>
  <c r="AC26" i="9" s="1"/>
  <c r="AE61" i="3"/>
  <c r="AC34" i="9" s="1"/>
  <c r="AE65" i="3"/>
  <c r="AC39" i="9" s="1"/>
  <c r="AE66" i="3"/>
  <c r="AC40" i="9" s="1"/>
  <c r="AE72" i="3"/>
  <c r="AC47" i="9" s="1"/>
  <c r="AE52" i="3"/>
  <c r="AC24" i="9" s="1"/>
  <c r="AE51" i="3"/>
  <c r="AC23" i="9" s="1"/>
  <c r="AE73" i="3"/>
  <c r="AC48" i="9" s="1"/>
  <c r="AB20" i="3"/>
  <c r="AB53" i="3" s="1"/>
  <c r="Z25" i="9" s="1"/>
  <c r="Z27" i="9" s="1"/>
  <c r="AB27" i="3"/>
  <c r="AB60" i="3" s="1"/>
  <c r="Z33" i="9" s="1"/>
  <c r="AB34" i="3"/>
  <c r="AB67" i="3" s="1"/>
  <c r="Z41" i="9" s="1"/>
  <c r="Z43" i="9" s="1"/>
  <c r="AB41" i="3"/>
  <c r="AB74" i="3" s="1"/>
  <c r="Z49" i="9" s="1"/>
  <c r="Z51" i="9" s="1"/>
  <c r="AC183" i="7"/>
  <c r="AC172" i="7"/>
  <c r="AC127" i="7"/>
  <c r="AC81" i="7"/>
  <c r="AC82" i="7"/>
  <c r="AC29" i="7"/>
  <c r="AC32" i="7"/>
  <c r="AC181" i="7"/>
  <c r="AC132" i="7"/>
  <c r="AC125" i="7"/>
  <c r="AC79" i="7"/>
  <c r="AC80" i="7"/>
  <c r="AC31" i="7"/>
  <c r="AC34" i="7"/>
  <c r="AC173" i="7"/>
  <c r="AC131" i="7"/>
  <c r="AC77" i="7"/>
  <c r="AC74" i="7"/>
  <c r="AC28" i="7"/>
  <c r="AC185" i="7"/>
  <c r="AC179" i="7"/>
  <c r="AC129" i="7"/>
  <c r="AC75" i="7"/>
  <c r="AC23" i="7"/>
  <c r="AC30" i="7"/>
  <c r="AD19" i="7"/>
  <c r="AC184" i="7"/>
  <c r="AC176" i="7"/>
  <c r="AC123" i="7"/>
  <c r="AC122" i="7"/>
  <c r="AC25" i="7"/>
  <c r="AC22" i="7"/>
  <c r="AC128" i="7"/>
  <c r="AC120" i="7"/>
  <c r="AC24" i="7"/>
  <c r="AC182" i="7"/>
  <c r="AC126" i="7"/>
  <c r="AC86" i="7"/>
  <c r="AC26" i="7"/>
  <c r="AC180" i="7"/>
  <c r="AC124" i="7"/>
  <c r="AC84" i="7"/>
  <c r="AC178" i="7"/>
  <c r="AC121" i="7"/>
  <c r="AC78" i="7"/>
  <c r="AC177" i="7"/>
  <c r="AC119" i="7"/>
  <c r="AC76" i="7"/>
  <c r="AC83" i="7"/>
  <c r="AC27" i="7"/>
  <c r="AC33" i="7"/>
  <c r="AC175" i="7"/>
  <c r="AC35" i="7"/>
  <c r="AC174" i="7"/>
  <c r="AC87" i="7"/>
  <c r="AC85" i="7"/>
  <c r="AC130" i="7"/>
  <c r="Z35" i="9" l="1"/>
  <c r="AC26" i="3"/>
  <c r="AC59" i="3" s="1"/>
  <c r="AA32" i="9" s="1"/>
  <c r="AC58" i="3"/>
  <c r="AA31" i="9" s="1"/>
  <c r="AE70" i="7"/>
  <c r="AE71" i="7" s="1"/>
  <c r="AD25" i="3"/>
  <c r="AB15" i="9"/>
  <c r="AC14" i="9"/>
  <c r="AH9" i="3"/>
  <c r="AG10" i="3"/>
  <c r="AF61" i="3"/>
  <c r="AD34" i="9" s="1"/>
  <c r="AF54" i="3"/>
  <c r="AD26" i="9" s="1"/>
  <c r="AF75" i="3"/>
  <c r="AD50" i="9" s="1"/>
  <c r="AF68" i="3"/>
  <c r="AD42" i="9" s="1"/>
  <c r="AF72" i="3"/>
  <c r="AD47" i="9" s="1"/>
  <c r="AF66" i="3"/>
  <c r="AD40" i="9" s="1"/>
  <c r="AF65" i="3"/>
  <c r="AD39" i="9" s="1"/>
  <c r="AF73" i="3"/>
  <c r="AD48" i="9" s="1"/>
  <c r="AF51" i="3"/>
  <c r="AD23" i="9" s="1"/>
  <c r="AF52" i="3"/>
  <c r="AD24" i="9" s="1"/>
  <c r="AE114" i="7"/>
  <c r="AF115" i="7" s="1"/>
  <c r="AF116" i="7" s="1"/>
  <c r="AE167" i="7"/>
  <c r="AF168" i="7" s="1"/>
  <c r="AF169" i="7" s="1"/>
  <c r="AE69" i="7"/>
  <c r="AE17" i="7"/>
  <c r="AF18" i="7" s="1"/>
  <c r="AF9" i="7"/>
  <c r="AD184" i="7"/>
  <c r="AD180" i="7"/>
  <c r="AD173" i="7"/>
  <c r="AD80" i="7"/>
  <c r="AD79" i="7"/>
  <c r="AD29" i="7"/>
  <c r="AD24" i="7"/>
  <c r="AD183" i="7"/>
  <c r="AD178" i="7"/>
  <c r="AD128" i="7"/>
  <c r="AD78" i="7"/>
  <c r="AD22" i="7"/>
  <c r="AD31" i="7"/>
  <c r="AD32" i="7"/>
  <c r="AD181" i="7"/>
  <c r="AD177" i="7"/>
  <c r="AD126" i="7"/>
  <c r="AD76" i="7"/>
  <c r="AD119" i="7"/>
  <c r="AD33" i="7"/>
  <c r="AD30" i="7"/>
  <c r="AD175" i="7"/>
  <c r="AD84" i="7"/>
  <c r="AD77" i="7"/>
  <c r="AD75" i="7"/>
  <c r="AD131" i="7"/>
  <c r="AD82" i="7"/>
  <c r="AD23" i="7"/>
  <c r="AD81" i="7"/>
  <c r="AD185" i="7"/>
  <c r="AD129" i="7"/>
  <c r="AD74" i="7"/>
  <c r="AD25" i="7"/>
  <c r="AD26" i="7"/>
  <c r="AD182" i="7"/>
  <c r="AD127" i="7"/>
  <c r="AD132" i="7"/>
  <c r="AD27" i="7"/>
  <c r="AD34" i="7"/>
  <c r="AD179" i="7"/>
  <c r="AD125" i="7"/>
  <c r="AD124" i="7"/>
  <c r="AD35" i="7"/>
  <c r="AD28" i="7"/>
  <c r="AD121" i="7"/>
  <c r="AD87" i="7"/>
  <c r="AD176" i="7"/>
  <c r="AD85" i="7"/>
  <c r="AD174" i="7"/>
  <c r="AD123" i="7"/>
  <c r="AD172" i="7"/>
  <c r="AD130" i="7"/>
  <c r="AD122" i="7"/>
  <c r="AD120" i="7"/>
  <c r="AD86" i="7"/>
  <c r="AD83" i="7"/>
  <c r="AE19" i="7"/>
  <c r="AC27" i="3"/>
  <c r="AC60" i="3" s="1"/>
  <c r="AA33" i="9" s="1"/>
  <c r="AC41" i="3"/>
  <c r="AC74" i="3" s="1"/>
  <c r="AA49" i="9" s="1"/>
  <c r="AA51" i="9" s="1"/>
  <c r="AC34" i="3"/>
  <c r="AC67" i="3" s="1"/>
  <c r="AA41" i="9" s="1"/>
  <c r="AA43" i="9" s="1"/>
  <c r="AC20" i="3"/>
  <c r="AC53" i="3" s="1"/>
  <c r="AA25" i="9" s="1"/>
  <c r="AA27" i="9" s="1"/>
  <c r="AA35" i="9" l="1"/>
  <c r="AF70" i="7"/>
  <c r="AF71" i="7" s="1"/>
  <c r="AE25" i="3"/>
  <c r="AD26" i="3"/>
  <c r="AD59" i="3" s="1"/>
  <c r="AB32" i="9" s="1"/>
  <c r="AD58" i="3"/>
  <c r="AB31" i="9" s="1"/>
  <c r="AD14" i="9"/>
  <c r="AC15" i="9"/>
  <c r="AG9" i="7"/>
  <c r="AF167" i="7"/>
  <c r="AG168" i="7" s="1"/>
  <c r="AG169" i="7" s="1"/>
  <c r="AF114" i="7"/>
  <c r="AG115" i="7" s="1"/>
  <c r="AG116" i="7" s="1"/>
  <c r="AF17" i="7"/>
  <c r="AG18" i="7" s="1"/>
  <c r="AF69" i="7"/>
  <c r="AG68" i="3"/>
  <c r="AE42" i="9" s="1"/>
  <c r="AG54" i="3"/>
  <c r="AE26" i="9" s="1"/>
  <c r="AG61" i="3"/>
  <c r="AE34" i="9" s="1"/>
  <c r="AG75" i="3"/>
  <c r="AE50" i="9" s="1"/>
  <c r="AG72" i="3"/>
  <c r="AE47" i="9" s="1"/>
  <c r="AG65" i="3"/>
  <c r="AE39" i="9" s="1"/>
  <c r="AG66" i="3"/>
  <c r="AE40" i="9" s="1"/>
  <c r="AG51" i="3"/>
  <c r="AE23" i="9" s="1"/>
  <c r="AG73" i="3"/>
  <c r="AE48" i="9" s="1"/>
  <c r="AG52" i="3"/>
  <c r="AE24" i="9" s="1"/>
  <c r="AI9" i="3"/>
  <c r="AH10" i="3"/>
  <c r="AD27" i="3"/>
  <c r="AD60" i="3" s="1"/>
  <c r="AB33" i="9" s="1"/>
  <c r="AD20" i="3"/>
  <c r="AD53" i="3" s="1"/>
  <c r="AB25" i="9" s="1"/>
  <c r="AB27" i="9" s="1"/>
  <c r="AD41" i="3"/>
  <c r="AD74" i="3" s="1"/>
  <c r="AB49" i="9" s="1"/>
  <c r="AB51" i="9" s="1"/>
  <c r="AD34" i="3"/>
  <c r="AD67" i="3" s="1"/>
  <c r="AB41" i="9" s="1"/>
  <c r="AB43" i="9" s="1"/>
  <c r="AE182" i="7"/>
  <c r="AE173" i="7"/>
  <c r="AE126" i="7"/>
  <c r="AE78" i="7"/>
  <c r="AE83" i="7"/>
  <c r="AE30" i="7"/>
  <c r="AE31" i="7"/>
  <c r="AE180" i="7"/>
  <c r="AE131" i="7"/>
  <c r="AE124" i="7"/>
  <c r="AE76" i="7"/>
  <c r="AE81" i="7"/>
  <c r="AE32" i="7"/>
  <c r="AE33" i="7"/>
  <c r="AE176" i="7"/>
  <c r="AE129" i="7"/>
  <c r="AE122" i="7"/>
  <c r="AE74" i="7"/>
  <c r="AE79" i="7"/>
  <c r="AE34" i="7"/>
  <c r="AE184" i="7"/>
  <c r="AE177" i="7"/>
  <c r="AE86" i="7"/>
  <c r="AE85" i="7"/>
  <c r="AE25" i="7"/>
  <c r="AE185" i="7"/>
  <c r="AE175" i="7"/>
  <c r="AE84" i="7"/>
  <c r="AE77" i="7"/>
  <c r="AE27" i="7"/>
  <c r="AE183" i="7"/>
  <c r="AE127" i="7"/>
  <c r="AE82" i="7"/>
  <c r="AE75" i="7"/>
  <c r="AE29" i="7"/>
  <c r="AE181" i="7"/>
  <c r="AE125" i="7"/>
  <c r="AE80" i="7"/>
  <c r="AE24" i="7"/>
  <c r="AE35" i="7"/>
  <c r="AE179" i="7"/>
  <c r="AE130" i="7"/>
  <c r="AE28" i="7"/>
  <c r="AE128" i="7"/>
  <c r="AE22" i="7"/>
  <c r="AE120" i="7"/>
  <c r="AE23" i="7"/>
  <c r="AE123" i="7"/>
  <c r="AE174" i="7"/>
  <c r="AE121" i="7"/>
  <c r="AE132" i="7"/>
  <c r="AE119" i="7"/>
  <c r="AE87" i="7"/>
  <c r="AE26" i="7"/>
  <c r="AE172" i="7"/>
  <c r="AE178" i="7"/>
  <c r="AF19" i="7"/>
  <c r="AG70" i="7" l="1"/>
  <c r="AG71" i="7" s="1"/>
  <c r="AF25" i="3"/>
  <c r="AB35" i="9"/>
  <c r="AE26" i="3"/>
  <c r="AE59" i="3" s="1"/>
  <c r="AC32" i="9" s="1"/>
  <c r="AE58" i="3"/>
  <c r="AC31" i="9" s="1"/>
  <c r="AD15" i="9"/>
  <c r="AE14" i="9"/>
  <c r="AI10" i="3"/>
  <c r="AJ9" i="3"/>
  <c r="AH9" i="7"/>
  <c r="AG17" i="7"/>
  <c r="AH18" i="7" s="1"/>
  <c r="AG114" i="7"/>
  <c r="AH115" i="7" s="1"/>
  <c r="AH116" i="7" s="1"/>
  <c r="AG69" i="7"/>
  <c r="AG167" i="7"/>
  <c r="AH168" i="7" s="1"/>
  <c r="AH169" i="7" s="1"/>
  <c r="AH75" i="3"/>
  <c r="AF50" i="9" s="1"/>
  <c r="AH61" i="3"/>
  <c r="AF34" i="9" s="1"/>
  <c r="AH68" i="3"/>
  <c r="AF42" i="9" s="1"/>
  <c r="AH54" i="3"/>
  <c r="AF26" i="9" s="1"/>
  <c r="AH66" i="3"/>
  <c r="AF40" i="9" s="1"/>
  <c r="AH72" i="3"/>
  <c r="AF47" i="9" s="1"/>
  <c r="AH65" i="3"/>
  <c r="AF39" i="9" s="1"/>
  <c r="AH73" i="3"/>
  <c r="AF48" i="9" s="1"/>
  <c r="AH51" i="3"/>
  <c r="AF23" i="9" s="1"/>
  <c r="AH52" i="3"/>
  <c r="AF24" i="9" s="1"/>
  <c r="AE34" i="3"/>
  <c r="AE67" i="3" s="1"/>
  <c r="AC41" i="9" s="1"/>
  <c r="AC43" i="9" s="1"/>
  <c r="AE27" i="3"/>
  <c r="AE60" i="3" s="1"/>
  <c r="AC33" i="9" s="1"/>
  <c r="AF177" i="7"/>
  <c r="AF130" i="7"/>
  <c r="AF121" i="7"/>
  <c r="AF75" i="7"/>
  <c r="AF24" i="7"/>
  <c r="AF22" i="7"/>
  <c r="AF27" i="7"/>
  <c r="AF175" i="7"/>
  <c r="AF128" i="7"/>
  <c r="AF119" i="7"/>
  <c r="AF131" i="7"/>
  <c r="AF26" i="7"/>
  <c r="AF122" i="7"/>
  <c r="AF35" i="7"/>
  <c r="AF180" i="7"/>
  <c r="AF127" i="7"/>
  <c r="AF77" i="7"/>
  <c r="AF30" i="7"/>
  <c r="AF29" i="7"/>
  <c r="AF184" i="7"/>
  <c r="AF176" i="7"/>
  <c r="AF125" i="7"/>
  <c r="AF120" i="7"/>
  <c r="AF32" i="7"/>
  <c r="AF25" i="7"/>
  <c r="AF182" i="7"/>
  <c r="AF185" i="7"/>
  <c r="AF123" i="7"/>
  <c r="AF86" i="7"/>
  <c r="AF34" i="7"/>
  <c r="AF33" i="7"/>
  <c r="AF183" i="7"/>
  <c r="AF174" i="7"/>
  <c r="AF87" i="7"/>
  <c r="AF78" i="7"/>
  <c r="AF82" i="7"/>
  <c r="AF132" i="7"/>
  <c r="AF129" i="7"/>
  <c r="AG19" i="7"/>
  <c r="AF126" i="7"/>
  <c r="AF84" i="7"/>
  <c r="AF124" i="7"/>
  <c r="AF76" i="7"/>
  <c r="AF172" i="7"/>
  <c r="AF28" i="7"/>
  <c r="AF179" i="7"/>
  <c r="AF85" i="7"/>
  <c r="AF74" i="7"/>
  <c r="AF181" i="7"/>
  <c r="AF31" i="7"/>
  <c r="AF178" i="7"/>
  <c r="AF173" i="7"/>
  <c r="AF83" i="7"/>
  <c r="AF81" i="7"/>
  <c r="AF79" i="7"/>
  <c r="AF80" i="7"/>
  <c r="AF23" i="7"/>
  <c r="AE41" i="3"/>
  <c r="AE74" i="3" s="1"/>
  <c r="AC49" i="9" s="1"/>
  <c r="AC51" i="9" s="1"/>
  <c r="AE20" i="3"/>
  <c r="AE53" i="3" s="1"/>
  <c r="AC25" i="9" s="1"/>
  <c r="AC27" i="9" s="1"/>
  <c r="AC35" i="9" l="1"/>
  <c r="AF26" i="3"/>
  <c r="AF59" i="3" s="1"/>
  <c r="AD32" i="9" s="1"/>
  <c r="AF58" i="3"/>
  <c r="AD31" i="9" s="1"/>
  <c r="AH70" i="7"/>
  <c r="AH71" i="7" s="1"/>
  <c r="AG25" i="3"/>
  <c r="AE15" i="9"/>
  <c r="AF14" i="9"/>
  <c r="AH17" i="7"/>
  <c r="AI18" i="7" s="1"/>
  <c r="AH69" i="7"/>
  <c r="AH167" i="7"/>
  <c r="AI168" i="7" s="1"/>
  <c r="AI169" i="7" s="1"/>
  <c r="AI9" i="7"/>
  <c r="AH114" i="7"/>
  <c r="AI115" i="7" s="1"/>
  <c r="AI116" i="7" s="1"/>
  <c r="AK9" i="3"/>
  <c r="AJ10" i="3"/>
  <c r="AI61" i="3"/>
  <c r="AG34" i="9" s="1"/>
  <c r="AI68" i="3"/>
  <c r="AG42" i="9" s="1"/>
  <c r="AI54" i="3"/>
  <c r="AG26" i="9" s="1"/>
  <c r="AI75" i="3"/>
  <c r="AG50" i="9" s="1"/>
  <c r="AI65" i="3"/>
  <c r="AG39" i="9" s="1"/>
  <c r="AI72" i="3"/>
  <c r="AG47" i="9" s="1"/>
  <c r="AI66" i="3"/>
  <c r="AG40" i="9" s="1"/>
  <c r="AI51" i="3"/>
  <c r="AG23" i="9" s="1"/>
  <c r="AI73" i="3"/>
  <c r="AG48" i="9" s="1"/>
  <c r="AI52" i="3"/>
  <c r="AG24" i="9" s="1"/>
  <c r="AF20" i="3"/>
  <c r="AF53" i="3" s="1"/>
  <c r="AD25" i="9" s="1"/>
  <c r="AD27" i="9" s="1"/>
  <c r="AG182" i="7"/>
  <c r="AG176" i="7"/>
  <c r="AG179" i="7"/>
  <c r="AG87" i="7"/>
  <c r="AG120" i="7"/>
  <c r="AG23" i="7"/>
  <c r="AG26" i="7"/>
  <c r="AG180" i="7"/>
  <c r="AG174" i="7"/>
  <c r="AG131" i="7"/>
  <c r="AG85" i="7"/>
  <c r="AG86" i="7"/>
  <c r="AG25" i="7"/>
  <c r="AG28" i="7"/>
  <c r="AG178" i="7"/>
  <c r="AG172" i="7"/>
  <c r="AG129" i="7"/>
  <c r="AG83" i="7"/>
  <c r="AG84" i="7"/>
  <c r="AG27" i="7"/>
  <c r="AG30" i="7"/>
  <c r="AG183" i="7"/>
  <c r="AG132" i="7"/>
  <c r="AG127" i="7"/>
  <c r="AG81" i="7"/>
  <c r="AG82" i="7"/>
  <c r="AG29" i="7"/>
  <c r="AG32" i="7"/>
  <c r="AG175" i="7"/>
  <c r="AG121" i="7"/>
  <c r="AG76" i="7"/>
  <c r="AG173" i="7"/>
  <c r="AG119" i="7"/>
  <c r="AG74" i="7"/>
  <c r="AG130" i="7"/>
  <c r="AG79" i="7"/>
  <c r="AG31" i="7"/>
  <c r="AG128" i="7"/>
  <c r="AG77" i="7"/>
  <c r="AG33" i="7"/>
  <c r="AG185" i="7"/>
  <c r="AG126" i="7"/>
  <c r="AG75" i="7"/>
  <c r="AG35" i="7"/>
  <c r="AG122" i="7"/>
  <c r="AG80" i="7"/>
  <c r="AG184" i="7"/>
  <c r="AG78" i="7"/>
  <c r="AG181" i="7"/>
  <c r="AG24" i="7"/>
  <c r="AG177" i="7"/>
  <c r="AG34" i="7"/>
  <c r="AG124" i="7"/>
  <c r="AG125" i="7"/>
  <c r="AG123" i="7"/>
  <c r="AG22" i="7"/>
  <c r="AH19" i="7"/>
  <c r="AF41" i="3"/>
  <c r="AF74" i="3" s="1"/>
  <c r="AD49" i="9" s="1"/>
  <c r="AD51" i="9" s="1"/>
  <c r="AF34" i="3"/>
  <c r="AF67" i="3" s="1"/>
  <c r="AD41" i="9" s="1"/>
  <c r="AD43" i="9" s="1"/>
  <c r="AF27" i="3"/>
  <c r="AF60" i="3" s="1"/>
  <c r="AD33" i="9" s="1"/>
  <c r="AD35" i="9" l="1"/>
  <c r="AG26" i="3"/>
  <c r="AG59" i="3" s="1"/>
  <c r="AE32" i="9" s="1"/>
  <c r="AG58" i="3"/>
  <c r="AE31" i="9" s="1"/>
  <c r="AI70" i="7"/>
  <c r="AI71" i="7" s="1"/>
  <c r="AH25" i="3"/>
  <c r="AF15" i="9"/>
  <c r="AG14" i="9"/>
  <c r="AJ75" i="3"/>
  <c r="AH50" i="9" s="1"/>
  <c r="AJ54" i="3"/>
  <c r="AH26" i="9" s="1"/>
  <c r="AJ61" i="3"/>
  <c r="AH34" i="9" s="1"/>
  <c r="AJ68" i="3"/>
  <c r="AH42" i="9" s="1"/>
  <c r="AJ72" i="3"/>
  <c r="AH47" i="9" s="1"/>
  <c r="AJ65" i="3"/>
  <c r="AH39" i="9" s="1"/>
  <c r="AJ66" i="3"/>
  <c r="AH40" i="9" s="1"/>
  <c r="AJ51" i="3"/>
  <c r="AH23" i="9" s="1"/>
  <c r="AJ73" i="3"/>
  <c r="AH48" i="9" s="1"/>
  <c r="AJ52" i="3"/>
  <c r="AH24" i="9" s="1"/>
  <c r="AI114" i="7"/>
  <c r="AJ115" i="7" s="1"/>
  <c r="AJ116" i="7" s="1"/>
  <c r="AI17" i="7"/>
  <c r="AJ18" i="7" s="1"/>
  <c r="AI167" i="7"/>
  <c r="AJ168" i="7" s="1"/>
  <c r="AJ169" i="7" s="1"/>
  <c r="AJ9" i="7"/>
  <c r="AI69" i="7"/>
  <c r="AK10" i="3"/>
  <c r="AL9" i="3"/>
  <c r="AG27" i="3"/>
  <c r="AG60" i="3" s="1"/>
  <c r="AE33" i="9" s="1"/>
  <c r="AH178" i="7"/>
  <c r="AH173" i="7"/>
  <c r="AH124" i="7"/>
  <c r="AH76" i="7"/>
  <c r="AH83" i="7"/>
  <c r="AH35" i="7"/>
  <c r="AH87" i="7"/>
  <c r="AH184" i="7"/>
  <c r="AH131" i="7"/>
  <c r="AH122" i="7"/>
  <c r="AH74" i="7"/>
  <c r="AH75" i="7"/>
  <c r="AH121" i="7"/>
  <c r="AH26" i="7"/>
  <c r="AH180" i="7"/>
  <c r="AH129" i="7"/>
  <c r="AH120" i="7"/>
  <c r="AH130" i="7"/>
  <c r="AH23" i="7"/>
  <c r="AH123" i="7"/>
  <c r="AH34" i="7"/>
  <c r="AH176" i="7"/>
  <c r="AH127" i="7"/>
  <c r="AH86" i="7"/>
  <c r="AH128" i="7"/>
  <c r="AH25" i="7"/>
  <c r="AH81" i="7"/>
  <c r="AH79" i="7"/>
  <c r="AI19" i="7"/>
  <c r="AH179" i="7"/>
  <c r="AH80" i="7"/>
  <c r="AH31" i="7"/>
  <c r="AH175" i="7"/>
  <c r="AH78" i="7"/>
  <c r="AH33" i="7"/>
  <c r="AH183" i="7"/>
  <c r="AH125" i="7"/>
  <c r="AH119" i="7"/>
  <c r="AH30" i="7"/>
  <c r="AH181" i="7"/>
  <c r="AH126" i="7"/>
  <c r="AH85" i="7"/>
  <c r="AH28" i="7"/>
  <c r="AH185" i="7"/>
  <c r="AH177" i="7"/>
  <c r="AH77" i="7"/>
  <c r="AH24" i="7"/>
  <c r="AH27" i="7"/>
  <c r="AH182" i="7"/>
  <c r="AH29" i="7"/>
  <c r="AH174" i="7"/>
  <c r="AH32" i="7"/>
  <c r="AH172" i="7"/>
  <c r="AH132" i="7"/>
  <c r="AH82" i="7"/>
  <c r="AH22" i="7"/>
  <c r="AH84" i="7"/>
  <c r="AG34" i="3"/>
  <c r="AG67" i="3" s="1"/>
  <c r="AE41" i="9" s="1"/>
  <c r="AE43" i="9" s="1"/>
  <c r="AG20" i="3"/>
  <c r="AG53" i="3" s="1"/>
  <c r="AE25" i="9" s="1"/>
  <c r="AE27" i="9" s="1"/>
  <c r="AG41" i="3"/>
  <c r="AG74" i="3" s="1"/>
  <c r="AE49" i="9" s="1"/>
  <c r="AE51" i="9" s="1"/>
  <c r="AE35" i="9" l="1"/>
  <c r="AJ70" i="7"/>
  <c r="AJ71" i="7" s="1"/>
  <c r="AI25" i="3"/>
  <c r="AH26" i="3"/>
  <c r="AH59" i="3" s="1"/>
  <c r="AF32" i="9" s="1"/>
  <c r="AH58" i="3"/>
  <c r="AF31" i="9" s="1"/>
  <c r="AH14" i="9"/>
  <c r="AG15" i="9"/>
  <c r="AL10" i="3"/>
  <c r="AM9" i="3"/>
  <c r="AK54" i="3"/>
  <c r="AI26" i="9" s="1"/>
  <c r="AK61" i="3"/>
  <c r="AI34" i="9" s="1"/>
  <c r="AK68" i="3"/>
  <c r="AI42" i="9" s="1"/>
  <c r="AK75" i="3"/>
  <c r="AI50" i="9" s="1"/>
  <c r="AK72" i="3"/>
  <c r="AI47" i="9" s="1"/>
  <c r="AK65" i="3"/>
  <c r="AI39" i="9" s="1"/>
  <c r="AK52" i="3"/>
  <c r="AI24" i="9" s="1"/>
  <c r="AK66" i="3"/>
  <c r="AI40" i="9" s="1"/>
  <c r="AK73" i="3"/>
  <c r="AI48" i="9" s="1"/>
  <c r="AK51" i="3"/>
  <c r="AI23" i="9" s="1"/>
  <c r="AJ69" i="7"/>
  <c r="AJ114" i="7"/>
  <c r="AK115" i="7" s="1"/>
  <c r="AK116" i="7" s="1"/>
  <c r="AJ17" i="7"/>
  <c r="AK18" i="7" s="1"/>
  <c r="AJ167" i="7"/>
  <c r="AK168" i="7" s="1"/>
  <c r="AK169" i="7" s="1"/>
  <c r="AK9" i="7"/>
  <c r="AH34" i="3"/>
  <c r="AH67" i="3" s="1"/>
  <c r="AF41" i="9" s="1"/>
  <c r="AF43" i="9" s="1"/>
  <c r="AH41" i="3"/>
  <c r="AH74" i="3" s="1"/>
  <c r="AF49" i="9" s="1"/>
  <c r="AF51" i="9" s="1"/>
  <c r="AI184" i="7"/>
  <c r="AI174" i="7"/>
  <c r="AI125" i="7"/>
  <c r="AI86" i="7"/>
  <c r="AI123" i="7"/>
  <c r="AI77" i="7"/>
  <c r="AI185" i="7"/>
  <c r="AI172" i="7"/>
  <c r="AI132" i="7"/>
  <c r="AI84" i="7"/>
  <c r="AI121" i="7"/>
  <c r="AI75" i="7"/>
  <c r="AI23" i="7"/>
  <c r="AI183" i="7"/>
  <c r="AI177" i="7"/>
  <c r="AI130" i="7"/>
  <c r="AI82" i="7"/>
  <c r="AI119" i="7"/>
  <c r="AI24" i="7"/>
  <c r="AI25" i="7"/>
  <c r="AI181" i="7"/>
  <c r="AI175" i="7"/>
  <c r="AI128" i="7"/>
  <c r="AI80" i="7"/>
  <c r="AI87" i="7"/>
  <c r="AI26" i="7"/>
  <c r="AI27" i="7"/>
  <c r="AI180" i="7"/>
  <c r="AI122" i="7"/>
  <c r="AI81" i="7"/>
  <c r="AI31" i="7"/>
  <c r="AI176" i="7"/>
  <c r="AI120" i="7"/>
  <c r="AI79" i="7"/>
  <c r="AI33" i="7"/>
  <c r="AI173" i="7"/>
  <c r="AI78" i="7"/>
  <c r="AI28" i="7"/>
  <c r="AI35" i="7"/>
  <c r="AI131" i="7"/>
  <c r="AI76" i="7"/>
  <c r="AI30" i="7"/>
  <c r="AI129" i="7"/>
  <c r="AI74" i="7"/>
  <c r="AI32" i="7"/>
  <c r="AI179" i="7"/>
  <c r="AI34" i="7"/>
  <c r="AI182" i="7"/>
  <c r="AI22" i="7"/>
  <c r="AI127" i="7"/>
  <c r="AI29" i="7"/>
  <c r="AJ19" i="7"/>
  <c r="AI126" i="7"/>
  <c r="AI124" i="7"/>
  <c r="AI178" i="7"/>
  <c r="AI85" i="7"/>
  <c r="AI83" i="7"/>
  <c r="AH27" i="3"/>
  <c r="AH60" i="3" s="1"/>
  <c r="AF33" i="9" s="1"/>
  <c r="AH20" i="3"/>
  <c r="AH53" i="3" s="1"/>
  <c r="AF25" i="9" s="1"/>
  <c r="AF27" i="9" s="1"/>
  <c r="AF35" i="9" l="1"/>
  <c r="AI26" i="3"/>
  <c r="AI59" i="3" s="1"/>
  <c r="AG32" i="9" s="1"/>
  <c r="AI58" i="3"/>
  <c r="AG31" i="9" s="1"/>
  <c r="AK70" i="7"/>
  <c r="AK71" i="7" s="1"/>
  <c r="AJ25" i="3"/>
  <c r="AI14" i="9"/>
  <c r="AH15" i="9"/>
  <c r="AK167" i="7"/>
  <c r="AL168" i="7" s="1"/>
  <c r="AL169" i="7" s="1"/>
  <c r="AK17" i="7"/>
  <c r="AL18" i="7" s="1"/>
  <c r="AK69" i="7"/>
  <c r="AK114" i="7"/>
  <c r="AL115" i="7" s="1"/>
  <c r="AL116" i="7" s="1"/>
  <c r="AL9" i="7"/>
  <c r="AN9" i="3"/>
  <c r="AM10" i="3"/>
  <c r="AL75" i="3"/>
  <c r="AJ50" i="9" s="1"/>
  <c r="AL54" i="3"/>
  <c r="AJ26" i="9" s="1"/>
  <c r="AL61" i="3"/>
  <c r="AJ34" i="9" s="1"/>
  <c r="AL68" i="3"/>
  <c r="AJ42" i="9" s="1"/>
  <c r="AL65" i="3"/>
  <c r="AJ39" i="9" s="1"/>
  <c r="AL51" i="3"/>
  <c r="AJ23" i="9" s="1"/>
  <c r="AL72" i="3"/>
  <c r="AJ47" i="9" s="1"/>
  <c r="AL66" i="3"/>
  <c r="AJ40" i="9" s="1"/>
  <c r="AL73" i="3"/>
  <c r="AJ48" i="9" s="1"/>
  <c r="AL52" i="3"/>
  <c r="AJ24" i="9" s="1"/>
  <c r="AI41" i="3"/>
  <c r="AI74" i="3" s="1"/>
  <c r="AG49" i="9" s="1"/>
  <c r="AG51" i="9" s="1"/>
  <c r="AJ179" i="7"/>
  <c r="AJ132" i="7"/>
  <c r="AJ123" i="7"/>
  <c r="AJ77" i="7"/>
  <c r="AJ26" i="7"/>
  <c r="AJ22" i="7"/>
  <c r="AJ78" i="7"/>
  <c r="AJ177" i="7"/>
  <c r="AJ130" i="7"/>
  <c r="AJ121" i="7"/>
  <c r="AJ75" i="7"/>
  <c r="AJ28" i="7"/>
  <c r="AJ175" i="7"/>
  <c r="AJ128" i="7"/>
  <c r="AJ119" i="7"/>
  <c r="AJ181" i="7"/>
  <c r="AJ124" i="7"/>
  <c r="AJ79" i="7"/>
  <c r="AJ32" i="7"/>
  <c r="AJ86" i="7"/>
  <c r="AJ180" i="7"/>
  <c r="AJ176" i="7"/>
  <c r="AJ129" i="7"/>
  <c r="AJ34" i="7"/>
  <c r="AJ23" i="7"/>
  <c r="AJ173" i="7"/>
  <c r="AJ125" i="7"/>
  <c r="AJ84" i="7"/>
  <c r="AJ127" i="7"/>
  <c r="AJ31" i="7"/>
  <c r="AJ178" i="7"/>
  <c r="AJ131" i="7"/>
  <c r="AJ76" i="7"/>
  <c r="AJ122" i="7"/>
  <c r="AJ35" i="7"/>
  <c r="AJ174" i="7"/>
  <c r="AJ87" i="7"/>
  <c r="AJ82" i="7"/>
  <c r="AJ80" i="7"/>
  <c r="AJ25" i="7"/>
  <c r="AJ85" i="7"/>
  <c r="AJ27" i="7"/>
  <c r="AJ83" i="7"/>
  <c r="AJ33" i="7"/>
  <c r="AJ185" i="7"/>
  <c r="AJ81" i="7"/>
  <c r="AJ182" i="7"/>
  <c r="AJ74" i="7"/>
  <c r="AJ184" i="7"/>
  <c r="AJ24" i="7"/>
  <c r="AJ183" i="7"/>
  <c r="AJ30" i="7"/>
  <c r="AJ120" i="7"/>
  <c r="AJ172" i="7"/>
  <c r="AJ126" i="7"/>
  <c r="AJ29" i="7"/>
  <c r="AK19" i="7"/>
  <c r="AI27" i="3"/>
  <c r="AI60" i="3" s="1"/>
  <c r="AG33" i="9" s="1"/>
  <c r="AI34" i="3"/>
  <c r="AI67" i="3" s="1"/>
  <c r="AG41" i="9" s="1"/>
  <c r="AG43" i="9" s="1"/>
  <c r="AI20" i="3"/>
  <c r="AI53" i="3" s="1"/>
  <c r="AG25" i="9" s="1"/>
  <c r="AG27" i="9" s="1"/>
  <c r="AG35" i="9" l="1"/>
  <c r="AJ26" i="3"/>
  <c r="AJ59" i="3" s="1"/>
  <c r="AH32" i="9" s="1"/>
  <c r="AJ58" i="3"/>
  <c r="AH31" i="9" s="1"/>
  <c r="AL70" i="7"/>
  <c r="AL71" i="7" s="1"/>
  <c r="AK25" i="3"/>
  <c r="AJ14" i="9"/>
  <c r="AI15" i="9"/>
  <c r="AM61" i="3"/>
  <c r="AK34" i="9" s="1"/>
  <c r="AM75" i="3"/>
  <c r="AK50" i="9" s="1"/>
  <c r="AM54" i="3"/>
  <c r="AK26" i="9" s="1"/>
  <c r="AM68" i="3"/>
  <c r="AK42" i="9" s="1"/>
  <c r="AM51" i="3"/>
  <c r="AK23" i="9" s="1"/>
  <c r="AM65" i="3"/>
  <c r="AK39" i="9" s="1"/>
  <c r="AM72" i="3"/>
  <c r="AK47" i="9" s="1"/>
  <c r="AM52" i="3"/>
  <c r="AK24" i="9" s="1"/>
  <c r="AM73" i="3"/>
  <c r="AK48" i="9" s="1"/>
  <c r="AM66" i="3"/>
  <c r="AK40" i="9" s="1"/>
  <c r="AN10" i="3"/>
  <c r="AO9" i="3"/>
  <c r="AL114" i="7"/>
  <c r="AM115" i="7" s="1"/>
  <c r="AM116" i="7" s="1"/>
  <c r="AL17" i="7"/>
  <c r="AM18" i="7" s="1"/>
  <c r="AL167" i="7"/>
  <c r="AM168" i="7" s="1"/>
  <c r="AM169" i="7" s="1"/>
  <c r="AL69" i="7"/>
  <c r="AM9" i="7"/>
  <c r="AJ34" i="3"/>
  <c r="AJ67" i="3" s="1"/>
  <c r="AH41" i="9" s="1"/>
  <c r="AH43" i="9" s="1"/>
  <c r="AJ20" i="3"/>
  <c r="AJ53" i="3" s="1"/>
  <c r="AH25" i="9" s="1"/>
  <c r="AH27" i="9" s="1"/>
  <c r="AJ41" i="3"/>
  <c r="AJ74" i="3" s="1"/>
  <c r="AH49" i="9" s="1"/>
  <c r="AH51" i="9" s="1"/>
  <c r="AK182" i="7"/>
  <c r="AK173" i="7"/>
  <c r="AK124" i="7"/>
  <c r="AK87" i="7"/>
  <c r="AK120" i="7"/>
  <c r="AK23" i="7"/>
  <c r="AK26" i="7"/>
  <c r="AK180" i="7"/>
  <c r="AK176" i="7"/>
  <c r="AK131" i="7"/>
  <c r="AK85" i="7"/>
  <c r="AK86" i="7"/>
  <c r="AK25" i="7"/>
  <c r="AK28" i="7"/>
  <c r="AK178" i="7"/>
  <c r="AK174" i="7"/>
  <c r="AK129" i="7"/>
  <c r="AK83" i="7"/>
  <c r="AK84" i="7"/>
  <c r="AK27" i="7"/>
  <c r="AK30" i="7"/>
  <c r="AK183" i="7"/>
  <c r="AK172" i="7"/>
  <c r="AK127" i="7"/>
  <c r="AK81" i="7"/>
  <c r="AK82" i="7"/>
  <c r="AK29" i="7"/>
  <c r="AK32" i="7"/>
  <c r="AK181" i="7"/>
  <c r="AK132" i="7"/>
  <c r="AK125" i="7"/>
  <c r="AK79" i="7"/>
  <c r="AK80" i="7"/>
  <c r="AK31" i="7"/>
  <c r="AK34" i="7"/>
  <c r="AK185" i="7"/>
  <c r="AK123" i="7"/>
  <c r="AK74" i="7"/>
  <c r="AL19" i="7"/>
  <c r="AK184" i="7"/>
  <c r="AK121" i="7"/>
  <c r="AK33" i="7"/>
  <c r="AK179" i="7"/>
  <c r="AK119" i="7"/>
  <c r="AK35" i="7"/>
  <c r="AK177" i="7"/>
  <c r="AK77" i="7"/>
  <c r="AK24" i="7"/>
  <c r="AK175" i="7"/>
  <c r="AK75" i="7"/>
  <c r="AK22" i="7"/>
  <c r="AK78" i="7"/>
  <c r="AK126" i="7"/>
  <c r="AK76" i="7"/>
  <c r="AK128" i="7"/>
  <c r="AK130" i="7"/>
  <c r="AK122" i="7"/>
  <c r="AJ27" i="3"/>
  <c r="AJ60" i="3" s="1"/>
  <c r="AH33" i="9" s="1"/>
  <c r="AH35" i="9" l="1"/>
  <c r="AK26" i="3"/>
  <c r="AK59" i="3" s="1"/>
  <c r="AI32" i="9" s="1"/>
  <c r="AK58" i="3"/>
  <c r="AI31" i="9" s="1"/>
  <c r="AM70" i="7"/>
  <c r="AM71" i="7" s="1"/>
  <c r="AL25" i="3"/>
  <c r="AK14" i="9"/>
  <c r="AJ15" i="9"/>
  <c r="AN9" i="7"/>
  <c r="AM114" i="7"/>
  <c r="AN115" i="7" s="1"/>
  <c r="AN116" i="7" s="1"/>
  <c r="AM17" i="7"/>
  <c r="AN18" i="7" s="1"/>
  <c r="AM69" i="7"/>
  <c r="AM167" i="7"/>
  <c r="AN168" i="7" s="1"/>
  <c r="AN169" i="7" s="1"/>
  <c r="AP9" i="3"/>
  <c r="AO10" i="3"/>
  <c r="AN68" i="3"/>
  <c r="AL42" i="9" s="1"/>
  <c r="AN75" i="3"/>
  <c r="AL50" i="9" s="1"/>
  <c r="AN54" i="3"/>
  <c r="AL26" i="9" s="1"/>
  <c r="AN61" i="3"/>
  <c r="AL34" i="9" s="1"/>
  <c r="AN66" i="3"/>
  <c r="AL40" i="9" s="1"/>
  <c r="AN72" i="3"/>
  <c r="AL47" i="9" s="1"/>
  <c r="AN65" i="3"/>
  <c r="AL39" i="9" s="1"/>
  <c r="AN51" i="3"/>
  <c r="AL23" i="9" s="1"/>
  <c r="AN73" i="3"/>
  <c r="AL48" i="9" s="1"/>
  <c r="AN52" i="3"/>
  <c r="AL24" i="9" s="1"/>
  <c r="AK34" i="3"/>
  <c r="AK67" i="3" s="1"/>
  <c r="AI41" i="9" s="1"/>
  <c r="AI43" i="9" s="1"/>
  <c r="AK20" i="3"/>
  <c r="AK53" i="3" s="1"/>
  <c r="AI25" i="9" s="1"/>
  <c r="AI27" i="9" s="1"/>
  <c r="AL183" i="7"/>
  <c r="AL173" i="7"/>
  <c r="AL130" i="7"/>
  <c r="AL76" i="7"/>
  <c r="AL123" i="7"/>
  <c r="AL35" i="7"/>
  <c r="AL26" i="7"/>
  <c r="AL181" i="7"/>
  <c r="AL131" i="7"/>
  <c r="AL122" i="7"/>
  <c r="AL74" i="7"/>
  <c r="AL81" i="7"/>
  <c r="AL119" i="7"/>
  <c r="AL77" i="7"/>
  <c r="AL179" i="7"/>
  <c r="AL129" i="7"/>
  <c r="AL120" i="7"/>
  <c r="AL180" i="7"/>
  <c r="AL23" i="7"/>
  <c r="AL126" i="7"/>
  <c r="AL30" i="7"/>
  <c r="AL178" i="7"/>
  <c r="AL127" i="7"/>
  <c r="AL86" i="7"/>
  <c r="AL128" i="7"/>
  <c r="AL25" i="7"/>
  <c r="AL121" i="7"/>
  <c r="AL34" i="7"/>
  <c r="AL176" i="7"/>
  <c r="AL125" i="7"/>
  <c r="AL84" i="7"/>
  <c r="AL83" i="7"/>
  <c r="AL27" i="7"/>
  <c r="AL87" i="7"/>
  <c r="AL24" i="7"/>
  <c r="AL174" i="7"/>
  <c r="AL78" i="7"/>
  <c r="AL85" i="7"/>
  <c r="AL172" i="7"/>
  <c r="AL75" i="7"/>
  <c r="AL28" i="7"/>
  <c r="AL182" i="7"/>
  <c r="AL22" i="7"/>
  <c r="AL32" i="7"/>
  <c r="AL177" i="7"/>
  <c r="AL175" i="7"/>
  <c r="AL132" i="7"/>
  <c r="AL29" i="7"/>
  <c r="AL124" i="7"/>
  <c r="AL82" i="7"/>
  <c r="AL80" i="7"/>
  <c r="AL79" i="7"/>
  <c r="AL31" i="7"/>
  <c r="AL185" i="7"/>
  <c r="AL33" i="7"/>
  <c r="AL184" i="7"/>
  <c r="AM19" i="7"/>
  <c r="AK41" i="3"/>
  <c r="AK74" i="3" s="1"/>
  <c r="AI49" i="9" s="1"/>
  <c r="AI51" i="9" s="1"/>
  <c r="AK27" i="3"/>
  <c r="AK60" i="3" s="1"/>
  <c r="AI33" i="9" s="1"/>
  <c r="AI35" i="9" l="1"/>
  <c r="AL26" i="3"/>
  <c r="AL59" i="3" s="1"/>
  <c r="AJ32" i="9" s="1"/>
  <c r="AL58" i="3"/>
  <c r="AJ31" i="9" s="1"/>
  <c r="AN70" i="7"/>
  <c r="AN71" i="7" s="1"/>
  <c r="AM25" i="3"/>
  <c r="AL14" i="9"/>
  <c r="AK15" i="9"/>
  <c r="AO9" i="7"/>
  <c r="AN114" i="7"/>
  <c r="AO115" i="7" s="1"/>
  <c r="AO116" i="7" s="1"/>
  <c r="AN167" i="7"/>
  <c r="AO168" i="7" s="1"/>
  <c r="AO169" i="7" s="1"/>
  <c r="AN17" i="7"/>
  <c r="AO18" i="7" s="1"/>
  <c r="AN69" i="7"/>
  <c r="AO68" i="3"/>
  <c r="AM42" i="9" s="1"/>
  <c r="AO61" i="3"/>
  <c r="AM34" i="9" s="1"/>
  <c r="AO75" i="3"/>
  <c r="AM50" i="9" s="1"/>
  <c r="AO54" i="3"/>
  <c r="AM26" i="9" s="1"/>
  <c r="AO65" i="3"/>
  <c r="AM39" i="9" s="1"/>
  <c r="AO51" i="3"/>
  <c r="AM23" i="9" s="1"/>
  <c r="AO72" i="3"/>
  <c r="AM47" i="9" s="1"/>
  <c r="AO66" i="3"/>
  <c r="AM40" i="9" s="1"/>
  <c r="AO52" i="3"/>
  <c r="AM24" i="9" s="1"/>
  <c r="AO73" i="3"/>
  <c r="AM48" i="9" s="1"/>
  <c r="AQ9" i="3"/>
  <c r="AP10" i="3"/>
  <c r="AL34" i="3"/>
  <c r="AL67" i="3" s="1"/>
  <c r="AJ41" i="9" s="1"/>
  <c r="AJ43" i="9" s="1"/>
  <c r="AL20" i="3"/>
  <c r="AL53" i="3" s="1"/>
  <c r="AJ25" i="9" s="1"/>
  <c r="AJ27" i="9" s="1"/>
  <c r="AL27" i="3"/>
  <c r="AL60" i="3" s="1"/>
  <c r="AJ33" i="9" s="1"/>
  <c r="AM185" i="7"/>
  <c r="AM174" i="7"/>
  <c r="AM125" i="7"/>
  <c r="AM86" i="7"/>
  <c r="AM121" i="7"/>
  <c r="AM75" i="7"/>
  <c r="AM23" i="7"/>
  <c r="AM183" i="7"/>
  <c r="AM172" i="7"/>
  <c r="AM132" i="7"/>
  <c r="AM84" i="7"/>
  <c r="AM119" i="7"/>
  <c r="AM24" i="7"/>
  <c r="AM25" i="7"/>
  <c r="AM181" i="7"/>
  <c r="AM177" i="7"/>
  <c r="AM130" i="7"/>
  <c r="AM82" i="7"/>
  <c r="AM87" i="7"/>
  <c r="AM26" i="7"/>
  <c r="AM27" i="7"/>
  <c r="AN19" i="7"/>
  <c r="AM179" i="7"/>
  <c r="AM175" i="7"/>
  <c r="AM128" i="7"/>
  <c r="AM80" i="7"/>
  <c r="AM182" i="7"/>
  <c r="AM173" i="7"/>
  <c r="AM126" i="7"/>
  <c r="AM78" i="7"/>
  <c r="AM83" i="7"/>
  <c r="AM30" i="7"/>
  <c r="AM31" i="7"/>
  <c r="AM184" i="7"/>
  <c r="AM122" i="7"/>
  <c r="AM77" i="7"/>
  <c r="AM180" i="7"/>
  <c r="AM120" i="7"/>
  <c r="AM28" i="7"/>
  <c r="AM178" i="7"/>
  <c r="AM76" i="7"/>
  <c r="AM32" i="7"/>
  <c r="AM176" i="7"/>
  <c r="AM74" i="7"/>
  <c r="AM34" i="7"/>
  <c r="AM131" i="7"/>
  <c r="AM123" i="7"/>
  <c r="AM22" i="7"/>
  <c r="AM127" i="7"/>
  <c r="AM124" i="7"/>
  <c r="AM85" i="7"/>
  <c r="AM33" i="7"/>
  <c r="AM81" i="7"/>
  <c r="AM29" i="7"/>
  <c r="AM79" i="7"/>
  <c r="AM35" i="7"/>
  <c r="AM129" i="7"/>
  <c r="AL41" i="3"/>
  <c r="AL74" i="3" s="1"/>
  <c r="AJ49" i="9" s="1"/>
  <c r="AJ51" i="9" s="1"/>
  <c r="AJ35" i="9" l="1"/>
  <c r="AO70" i="7"/>
  <c r="AO71" i="7" s="1"/>
  <c r="AN25" i="3"/>
  <c r="AM26" i="3"/>
  <c r="AM59" i="3" s="1"/>
  <c r="AK32" i="9" s="1"/>
  <c r="AM58" i="3"/>
  <c r="AK31" i="9" s="1"/>
  <c r="AM14" i="9"/>
  <c r="AL15" i="9"/>
  <c r="AP54" i="3"/>
  <c r="AN26" i="9" s="1"/>
  <c r="AP68" i="3"/>
  <c r="AN42" i="9" s="1"/>
  <c r="AP75" i="3"/>
  <c r="AN50" i="9" s="1"/>
  <c r="AP61" i="3"/>
  <c r="AN34" i="9" s="1"/>
  <c r="AP72" i="3"/>
  <c r="AN47" i="9" s="1"/>
  <c r="AP51" i="3"/>
  <c r="AN23" i="9" s="1"/>
  <c r="AP66" i="3"/>
  <c r="AN40" i="9" s="1"/>
  <c r="AP65" i="3"/>
  <c r="AN39" i="9" s="1"/>
  <c r="AP73" i="3"/>
  <c r="AN48" i="9" s="1"/>
  <c r="AP52" i="3"/>
  <c r="AN24" i="9" s="1"/>
  <c r="AQ10" i="3"/>
  <c r="AR9" i="3"/>
  <c r="AO69" i="7"/>
  <c r="AO114" i="7"/>
  <c r="AP115" i="7" s="1"/>
  <c r="AP116" i="7" s="1"/>
  <c r="AO17" i="7"/>
  <c r="AP18" i="7" s="1"/>
  <c r="AP9" i="7"/>
  <c r="AO167" i="7"/>
  <c r="AP168" i="7" s="1"/>
  <c r="AP169" i="7" s="1"/>
  <c r="AM34" i="3"/>
  <c r="AM67" i="3" s="1"/>
  <c r="AK41" i="9" s="1"/>
  <c r="AK43" i="9" s="1"/>
  <c r="AM41" i="3"/>
  <c r="AM74" i="3" s="1"/>
  <c r="AK49" i="9" s="1"/>
  <c r="AK51" i="9" s="1"/>
  <c r="AM20" i="3"/>
  <c r="AM53" i="3" s="1"/>
  <c r="AK25" i="9" s="1"/>
  <c r="AK27" i="9" s="1"/>
  <c r="AM27" i="3"/>
  <c r="AM60" i="3" s="1"/>
  <c r="AK33" i="9" s="1"/>
  <c r="AN182" i="7"/>
  <c r="AN179" i="7"/>
  <c r="AN131" i="7"/>
  <c r="AN83" i="7"/>
  <c r="AN74" i="7"/>
  <c r="AN32" i="7"/>
  <c r="AN35" i="7"/>
  <c r="AN177" i="7"/>
  <c r="AN132" i="7"/>
  <c r="AN181" i="7"/>
  <c r="AN81" i="7"/>
  <c r="AN125" i="7"/>
  <c r="AN34" i="7"/>
  <c r="AN29" i="7"/>
  <c r="AN175" i="7"/>
  <c r="AN130" i="7"/>
  <c r="AN129" i="7"/>
  <c r="AN79" i="7"/>
  <c r="AN122" i="7"/>
  <c r="AN120" i="7"/>
  <c r="AN23" i="7"/>
  <c r="AN185" i="7"/>
  <c r="AN126" i="7"/>
  <c r="AN121" i="7"/>
  <c r="AN75" i="7"/>
  <c r="AN24" i="7"/>
  <c r="AN78" i="7"/>
  <c r="AN84" i="7"/>
  <c r="AN180" i="7"/>
  <c r="AN87" i="7"/>
  <c r="AN28" i="7"/>
  <c r="AN33" i="7"/>
  <c r="AN172" i="7"/>
  <c r="AN85" i="7"/>
  <c r="AN30" i="7"/>
  <c r="AN128" i="7"/>
  <c r="AN77" i="7"/>
  <c r="AN86" i="7"/>
  <c r="AN124" i="7"/>
  <c r="AN174" i="7"/>
  <c r="AN22" i="7"/>
  <c r="AN178" i="7"/>
  <c r="AN127" i="7"/>
  <c r="AN76" i="7"/>
  <c r="AN82" i="7"/>
  <c r="AN80" i="7"/>
  <c r="AN25" i="7"/>
  <c r="AN184" i="7"/>
  <c r="AN26" i="7"/>
  <c r="AN176" i="7"/>
  <c r="AN123" i="7"/>
  <c r="AN173" i="7"/>
  <c r="AN27" i="7"/>
  <c r="AN183" i="7"/>
  <c r="AN31" i="7"/>
  <c r="AN119" i="7"/>
  <c r="AO19" i="7"/>
  <c r="AN26" i="3" l="1"/>
  <c r="AN59" i="3" s="1"/>
  <c r="AL32" i="9" s="1"/>
  <c r="AN58" i="3"/>
  <c r="AL31" i="9" s="1"/>
  <c r="AK35" i="9"/>
  <c r="AP70" i="7"/>
  <c r="AP71" i="7" s="1"/>
  <c r="AO25" i="3"/>
  <c r="AN14" i="9"/>
  <c r="AM15" i="9"/>
  <c r="AP167" i="7"/>
  <c r="AQ168" i="7" s="1"/>
  <c r="AQ169" i="7" s="1"/>
  <c r="AQ9" i="7"/>
  <c r="AP114" i="7"/>
  <c r="AQ115" i="7" s="1"/>
  <c r="AQ116" i="7" s="1"/>
  <c r="AP17" i="7"/>
  <c r="AQ18" i="7" s="1"/>
  <c r="AP69" i="7"/>
  <c r="AQ61" i="3"/>
  <c r="AO34" i="9" s="1"/>
  <c r="AQ54" i="3"/>
  <c r="AO26" i="9" s="1"/>
  <c r="AQ68" i="3"/>
  <c r="AO42" i="9" s="1"/>
  <c r="AQ75" i="3"/>
  <c r="AO50" i="9" s="1"/>
  <c r="AQ72" i="3"/>
  <c r="AO47" i="9" s="1"/>
  <c r="AQ66" i="3"/>
  <c r="AO40" i="9" s="1"/>
  <c r="AQ51" i="3"/>
  <c r="AO23" i="9" s="1"/>
  <c r="AQ65" i="3"/>
  <c r="AO39" i="9" s="1"/>
  <c r="AQ73" i="3"/>
  <c r="AO48" i="9" s="1"/>
  <c r="AQ52" i="3"/>
  <c r="AO24" i="9" s="1"/>
  <c r="AR10" i="3"/>
  <c r="AS9" i="3"/>
  <c r="AN20" i="3"/>
  <c r="AN53" i="3" s="1"/>
  <c r="AL25" i="9" s="1"/>
  <c r="AL27" i="9" s="1"/>
  <c r="AN41" i="3"/>
  <c r="AN74" i="3" s="1"/>
  <c r="AL49" i="9" s="1"/>
  <c r="AL51" i="9" s="1"/>
  <c r="AN34" i="3"/>
  <c r="AN67" i="3" s="1"/>
  <c r="AL41" i="9" s="1"/>
  <c r="AL43" i="9" s="1"/>
  <c r="AO183" i="7"/>
  <c r="AO172" i="7"/>
  <c r="AO127" i="7"/>
  <c r="AO81" i="7"/>
  <c r="AO82" i="7"/>
  <c r="AO29" i="7"/>
  <c r="AO32" i="7"/>
  <c r="AO181" i="7"/>
  <c r="AO132" i="7"/>
  <c r="AO125" i="7"/>
  <c r="AO79" i="7"/>
  <c r="AO80" i="7"/>
  <c r="AO31" i="7"/>
  <c r="AO34" i="7"/>
  <c r="AO179" i="7"/>
  <c r="AO130" i="7"/>
  <c r="AO123" i="7"/>
  <c r="AO77" i="7"/>
  <c r="AO78" i="7"/>
  <c r="AO33" i="7"/>
  <c r="AO22" i="7"/>
  <c r="AO184" i="7"/>
  <c r="AO175" i="7"/>
  <c r="AO126" i="7"/>
  <c r="AO119" i="7"/>
  <c r="AO122" i="7"/>
  <c r="AO74" i="7"/>
  <c r="AO24" i="7"/>
  <c r="AO176" i="7"/>
  <c r="AO85" i="7"/>
  <c r="AO25" i="7"/>
  <c r="AO174" i="7"/>
  <c r="AO83" i="7"/>
  <c r="AO27" i="7"/>
  <c r="AO185" i="7"/>
  <c r="AO128" i="7"/>
  <c r="AO75" i="7"/>
  <c r="AO35" i="7"/>
  <c r="AO182" i="7"/>
  <c r="AO124" i="7"/>
  <c r="AO120" i="7"/>
  <c r="AO26" i="7"/>
  <c r="AO180" i="7"/>
  <c r="AO131" i="7"/>
  <c r="AO86" i="7"/>
  <c r="AO28" i="7"/>
  <c r="AO87" i="7"/>
  <c r="AO84" i="7"/>
  <c r="AO76" i="7"/>
  <c r="AO173" i="7"/>
  <c r="AO178" i="7"/>
  <c r="AO23" i="7"/>
  <c r="AO129" i="7"/>
  <c r="AO177" i="7"/>
  <c r="AO30" i="7"/>
  <c r="AO121" i="7"/>
  <c r="AP19" i="7"/>
  <c r="AN27" i="3"/>
  <c r="AN60" i="3" s="1"/>
  <c r="AL33" i="9" s="1"/>
  <c r="AL35" i="9" s="1"/>
  <c r="AQ70" i="7" l="1"/>
  <c r="AQ71" i="7" s="1"/>
  <c r="AP25" i="3"/>
  <c r="AO26" i="3"/>
  <c r="AO59" i="3" s="1"/>
  <c r="AM32" i="9" s="1"/>
  <c r="AO58" i="3"/>
  <c r="AM31" i="9" s="1"/>
  <c r="AN15" i="9"/>
  <c r="AO14" i="9"/>
  <c r="AS10" i="3"/>
  <c r="AT9" i="3"/>
  <c r="AR61" i="3"/>
  <c r="AP34" i="9" s="1"/>
  <c r="AR54" i="3"/>
  <c r="AP26" i="9" s="1"/>
  <c r="AR68" i="3"/>
  <c r="AP42" i="9" s="1"/>
  <c r="AR75" i="3"/>
  <c r="AP50" i="9" s="1"/>
  <c r="AR65" i="3"/>
  <c r="AP39" i="9" s="1"/>
  <c r="AR72" i="3"/>
  <c r="AP47" i="9" s="1"/>
  <c r="AR66" i="3"/>
  <c r="AP40" i="9" s="1"/>
  <c r="AR73" i="3"/>
  <c r="AP48" i="9" s="1"/>
  <c r="AR51" i="3"/>
  <c r="AP23" i="9" s="1"/>
  <c r="AR52" i="3"/>
  <c r="AP24" i="9" s="1"/>
  <c r="AQ69" i="7"/>
  <c r="AQ114" i="7"/>
  <c r="AR115" i="7" s="1"/>
  <c r="AR116" i="7" s="1"/>
  <c r="AR9" i="7"/>
  <c r="AQ17" i="7"/>
  <c r="AR18" i="7" s="1"/>
  <c r="AQ167" i="7"/>
  <c r="AR168" i="7" s="1"/>
  <c r="AR169" i="7" s="1"/>
  <c r="AO20" i="3"/>
  <c r="AO53" i="3" s="1"/>
  <c r="AM25" i="9" s="1"/>
  <c r="AM27" i="9" s="1"/>
  <c r="AO27" i="3"/>
  <c r="AO60" i="3" s="1"/>
  <c r="AM33" i="9" s="1"/>
  <c r="AO41" i="3"/>
  <c r="AO74" i="3" s="1"/>
  <c r="AM49" i="9" s="1"/>
  <c r="AM51" i="9" s="1"/>
  <c r="AP180" i="7"/>
  <c r="AP131" i="7"/>
  <c r="AP122" i="7"/>
  <c r="AP74" i="7"/>
  <c r="AP79" i="7"/>
  <c r="AP132" i="7"/>
  <c r="AP30" i="7"/>
  <c r="AP176" i="7"/>
  <c r="AP129" i="7"/>
  <c r="AP120" i="7"/>
  <c r="AP126" i="7"/>
  <c r="AP23" i="7"/>
  <c r="AP119" i="7"/>
  <c r="AP75" i="7"/>
  <c r="AP174" i="7"/>
  <c r="AP127" i="7"/>
  <c r="AP86" i="7"/>
  <c r="AP124" i="7"/>
  <c r="AP25" i="7"/>
  <c r="AP85" i="7"/>
  <c r="AP24" i="7"/>
  <c r="AP183" i="7"/>
  <c r="AP182" i="7"/>
  <c r="AP128" i="7"/>
  <c r="AP22" i="7"/>
  <c r="AP77" i="7"/>
  <c r="AP179" i="7"/>
  <c r="AP84" i="7"/>
  <c r="AP121" i="7"/>
  <c r="AP26" i="7"/>
  <c r="AP178" i="7"/>
  <c r="AP82" i="7"/>
  <c r="AP87" i="7"/>
  <c r="AP34" i="7"/>
  <c r="AP177" i="7"/>
  <c r="AP80" i="7"/>
  <c r="AP27" i="7"/>
  <c r="AP28" i="7"/>
  <c r="AP181" i="7"/>
  <c r="AP125" i="7"/>
  <c r="AP78" i="7"/>
  <c r="AP29" i="7"/>
  <c r="AP83" i="7"/>
  <c r="AP130" i="7"/>
  <c r="AP32" i="7"/>
  <c r="AP173" i="7"/>
  <c r="AP76" i="7"/>
  <c r="AP123" i="7"/>
  <c r="AP184" i="7"/>
  <c r="AP172" i="7"/>
  <c r="AP33" i="7"/>
  <c r="AP185" i="7"/>
  <c r="AP81" i="7"/>
  <c r="AP31" i="7"/>
  <c r="AP175" i="7"/>
  <c r="AP35" i="7"/>
  <c r="AQ19" i="7"/>
  <c r="AO34" i="3"/>
  <c r="AO67" i="3" s="1"/>
  <c r="AM41" i="9" s="1"/>
  <c r="AM43" i="9" s="1"/>
  <c r="AM35" i="9" l="1"/>
  <c r="AP26" i="3"/>
  <c r="AP59" i="3" s="1"/>
  <c r="AN32" i="9" s="1"/>
  <c r="AP58" i="3"/>
  <c r="AN31" i="9" s="1"/>
  <c r="AR70" i="7"/>
  <c r="AR71" i="7" s="1"/>
  <c r="AQ25" i="3"/>
  <c r="AP14" i="9"/>
  <c r="AO15" i="9"/>
  <c r="AU9" i="3"/>
  <c r="AT10" i="3"/>
  <c r="AR69" i="7"/>
  <c r="AS9" i="7"/>
  <c r="AR17" i="7"/>
  <c r="AS18" i="7" s="1"/>
  <c r="AR167" i="7"/>
  <c r="AS168" i="7" s="1"/>
  <c r="AS169" i="7" s="1"/>
  <c r="AR114" i="7"/>
  <c r="AS115" i="7" s="1"/>
  <c r="AS116" i="7" s="1"/>
  <c r="AS54" i="3"/>
  <c r="AQ26" i="9" s="1"/>
  <c r="AS68" i="3"/>
  <c r="AQ42" i="9" s="1"/>
  <c r="AS75" i="3"/>
  <c r="AQ50" i="9" s="1"/>
  <c r="AS61" i="3"/>
  <c r="AQ34" i="9" s="1"/>
  <c r="AS66" i="3"/>
  <c r="AQ40" i="9" s="1"/>
  <c r="AS72" i="3"/>
  <c r="AQ47" i="9" s="1"/>
  <c r="AS51" i="3"/>
  <c r="AQ23" i="9" s="1"/>
  <c r="AS65" i="3"/>
  <c r="AQ39" i="9" s="1"/>
  <c r="AS52" i="3"/>
  <c r="AQ24" i="9" s="1"/>
  <c r="AS73" i="3"/>
  <c r="AQ48" i="9" s="1"/>
  <c r="AP34" i="3"/>
  <c r="AP67" i="3" s="1"/>
  <c r="AN41" i="9" s="1"/>
  <c r="AN43" i="9" s="1"/>
  <c r="AP27" i="3"/>
  <c r="AP60" i="3" s="1"/>
  <c r="AN33" i="9" s="1"/>
  <c r="AP41" i="3"/>
  <c r="AP74" i="3" s="1"/>
  <c r="AN49" i="9" s="1"/>
  <c r="AN51" i="9" s="1"/>
  <c r="AQ183" i="7"/>
  <c r="AQ178" i="7"/>
  <c r="AQ132" i="7"/>
  <c r="AQ84" i="7"/>
  <c r="AQ119" i="7"/>
  <c r="AQ24" i="7"/>
  <c r="AQ25" i="7"/>
  <c r="AQ181" i="7"/>
  <c r="AQ177" i="7"/>
  <c r="AQ130" i="7"/>
  <c r="AQ82" i="7"/>
  <c r="AQ87" i="7"/>
  <c r="AQ26" i="7"/>
  <c r="AQ27" i="7"/>
  <c r="AQ179" i="7"/>
  <c r="AQ175" i="7"/>
  <c r="AQ128" i="7"/>
  <c r="AQ80" i="7"/>
  <c r="AQ85" i="7"/>
  <c r="AQ28" i="7"/>
  <c r="AQ29" i="7"/>
  <c r="AQ185" i="7"/>
  <c r="AQ129" i="7"/>
  <c r="AQ78" i="7"/>
  <c r="AQ77" i="7"/>
  <c r="AQ33" i="7"/>
  <c r="AQ182" i="7"/>
  <c r="AQ127" i="7"/>
  <c r="AQ76" i="7"/>
  <c r="AQ75" i="7"/>
  <c r="AQ35" i="7"/>
  <c r="AQ180" i="7"/>
  <c r="AQ125" i="7"/>
  <c r="AQ74" i="7"/>
  <c r="AQ30" i="7"/>
  <c r="AQ176" i="7"/>
  <c r="AQ126" i="7"/>
  <c r="AQ123" i="7"/>
  <c r="AQ32" i="7"/>
  <c r="AQ174" i="7"/>
  <c r="AQ124" i="7"/>
  <c r="AQ121" i="7"/>
  <c r="AQ34" i="7"/>
  <c r="AQ83" i="7"/>
  <c r="AQ122" i="7"/>
  <c r="AQ184" i="7"/>
  <c r="AQ81" i="7"/>
  <c r="AQ120" i="7"/>
  <c r="AQ172" i="7"/>
  <c r="AQ79" i="7"/>
  <c r="AQ173" i="7"/>
  <c r="AQ22" i="7"/>
  <c r="AQ131" i="7"/>
  <c r="AQ23" i="7"/>
  <c r="AQ31" i="7"/>
  <c r="AQ86" i="7"/>
  <c r="AR19" i="7"/>
  <c r="AP20" i="3"/>
  <c r="AP53" i="3" s="1"/>
  <c r="AN25" i="9" s="1"/>
  <c r="AN27" i="9" s="1"/>
  <c r="AN35" i="9" l="1"/>
  <c r="AS70" i="7"/>
  <c r="AS71" i="7" s="1"/>
  <c r="AR25" i="3"/>
  <c r="AQ26" i="3"/>
  <c r="AQ59" i="3" s="1"/>
  <c r="AO32" i="9" s="1"/>
  <c r="AQ58" i="3"/>
  <c r="AO31" i="9" s="1"/>
  <c r="AQ14" i="9"/>
  <c r="AP15" i="9"/>
  <c r="AT75" i="3"/>
  <c r="AR50" i="9" s="1"/>
  <c r="AT54" i="3"/>
  <c r="AR26" i="9" s="1"/>
  <c r="AT61" i="3"/>
  <c r="AR34" i="9" s="1"/>
  <c r="AT68" i="3"/>
  <c r="AR42" i="9" s="1"/>
  <c r="AT72" i="3"/>
  <c r="AR47" i="9" s="1"/>
  <c r="AT65" i="3"/>
  <c r="AR39" i="9" s="1"/>
  <c r="AT73" i="3"/>
  <c r="AR48" i="9" s="1"/>
  <c r="AT51" i="3"/>
  <c r="AR23" i="9" s="1"/>
  <c r="AT66" i="3"/>
  <c r="AR40" i="9" s="1"/>
  <c r="AT52" i="3"/>
  <c r="AR24" i="9" s="1"/>
  <c r="AU10" i="3"/>
  <c r="AV9" i="3"/>
  <c r="AS69" i="7"/>
  <c r="AS17" i="7"/>
  <c r="AT18" i="7" s="1"/>
  <c r="AS114" i="7"/>
  <c r="AT115" i="7" s="1"/>
  <c r="AT116" i="7" s="1"/>
  <c r="AT9" i="7"/>
  <c r="AS167" i="7"/>
  <c r="AT168" i="7" s="1"/>
  <c r="AT169" i="7" s="1"/>
  <c r="AQ34" i="3"/>
  <c r="AQ67" i="3" s="1"/>
  <c r="AO41" i="9" s="1"/>
  <c r="AO43" i="9" s="1"/>
  <c r="AQ20" i="3"/>
  <c r="AQ53" i="3" s="1"/>
  <c r="AO25" i="9" s="1"/>
  <c r="AO27" i="9" s="1"/>
  <c r="AQ27" i="3"/>
  <c r="AQ60" i="3" s="1"/>
  <c r="AO33" i="9" s="1"/>
  <c r="AR182" i="7"/>
  <c r="AR173" i="7"/>
  <c r="AR174" i="7"/>
  <c r="AR85" i="7"/>
  <c r="AR80" i="7"/>
  <c r="AR32" i="7"/>
  <c r="AR82" i="7"/>
  <c r="AR184" i="7"/>
  <c r="AR181" i="7"/>
  <c r="AR172" i="7"/>
  <c r="AR83" i="7"/>
  <c r="AR120" i="7"/>
  <c r="AR34" i="7"/>
  <c r="AR27" i="7"/>
  <c r="AR175" i="7"/>
  <c r="AR127" i="7"/>
  <c r="AR75" i="7"/>
  <c r="AR30" i="7"/>
  <c r="AR23" i="7"/>
  <c r="AR176" i="7"/>
  <c r="AR123" i="7"/>
  <c r="AR125" i="7"/>
  <c r="AR131" i="7"/>
  <c r="AR31" i="7"/>
  <c r="AR185" i="7"/>
  <c r="AR132" i="7"/>
  <c r="AR121" i="7"/>
  <c r="AR122" i="7"/>
  <c r="AR84" i="7"/>
  <c r="AR74" i="7"/>
  <c r="AR180" i="7"/>
  <c r="AR130" i="7"/>
  <c r="AR119" i="7"/>
  <c r="AR86" i="7"/>
  <c r="AR76" i="7"/>
  <c r="AR29" i="7"/>
  <c r="AR178" i="7"/>
  <c r="AR128" i="7"/>
  <c r="AR87" i="7"/>
  <c r="AR78" i="7"/>
  <c r="AR22" i="7"/>
  <c r="AR124" i="7"/>
  <c r="AR25" i="7"/>
  <c r="AR26" i="7"/>
  <c r="AR129" i="7"/>
  <c r="AR33" i="7"/>
  <c r="AR179" i="7"/>
  <c r="AR81" i="7"/>
  <c r="AR35" i="7"/>
  <c r="AR177" i="7"/>
  <c r="AR79" i="7"/>
  <c r="AR183" i="7"/>
  <c r="AR77" i="7"/>
  <c r="AR24" i="7"/>
  <c r="AR28" i="7"/>
  <c r="AS19" i="7"/>
  <c r="AR126" i="7"/>
  <c r="AQ41" i="3"/>
  <c r="AQ74" i="3" s="1"/>
  <c r="AO49" i="9" s="1"/>
  <c r="AO51" i="9" s="1"/>
  <c r="AO35" i="9" l="1"/>
  <c r="AR26" i="3"/>
  <c r="AR59" i="3" s="1"/>
  <c r="AP32" i="9" s="1"/>
  <c r="AR58" i="3"/>
  <c r="AP31" i="9" s="1"/>
  <c r="AT70" i="7"/>
  <c r="AT71" i="7" s="1"/>
  <c r="AS25" i="3"/>
  <c r="AR14" i="9"/>
  <c r="AQ15" i="9"/>
  <c r="AU9" i="7"/>
  <c r="AT114" i="7"/>
  <c r="AU115" i="7" s="1"/>
  <c r="AU116" i="7" s="1"/>
  <c r="AT69" i="7"/>
  <c r="AT17" i="7"/>
  <c r="AU18" i="7" s="1"/>
  <c r="AT167" i="7"/>
  <c r="AU168" i="7" s="1"/>
  <c r="AU169" i="7" s="1"/>
  <c r="AV10" i="3"/>
  <c r="AW9" i="3"/>
  <c r="AU68" i="3"/>
  <c r="AS42" i="9" s="1"/>
  <c r="AU61" i="3"/>
  <c r="AS34" i="9" s="1"/>
  <c r="AU75" i="3"/>
  <c r="AS50" i="9" s="1"/>
  <c r="AU54" i="3"/>
  <c r="AS26" i="9" s="1"/>
  <c r="AU65" i="3"/>
  <c r="AS39" i="9" s="1"/>
  <c r="AU66" i="3"/>
  <c r="AS40" i="9" s="1"/>
  <c r="AU72" i="3"/>
  <c r="AS47" i="9" s="1"/>
  <c r="AU51" i="3"/>
  <c r="AS23" i="9" s="1"/>
  <c r="AU73" i="3"/>
  <c r="AS48" i="9" s="1"/>
  <c r="AU52" i="3"/>
  <c r="AS24" i="9" s="1"/>
  <c r="AR41" i="3"/>
  <c r="AR74" i="3" s="1"/>
  <c r="AP49" i="9" s="1"/>
  <c r="AP51" i="9" s="1"/>
  <c r="AR34" i="3"/>
  <c r="AR67" i="3" s="1"/>
  <c r="AP41" i="9" s="1"/>
  <c r="AP43" i="9" s="1"/>
  <c r="AS182" i="7"/>
  <c r="AS173" i="7"/>
  <c r="AS124" i="7"/>
  <c r="AS87" i="7"/>
  <c r="AS120" i="7"/>
  <c r="AS23" i="7"/>
  <c r="AS26" i="7"/>
  <c r="AS180" i="7"/>
  <c r="AS176" i="7"/>
  <c r="AS131" i="7"/>
  <c r="AS85" i="7"/>
  <c r="AS86" i="7"/>
  <c r="AS25" i="7"/>
  <c r="AS28" i="7"/>
  <c r="AS183" i="7"/>
  <c r="AS130" i="7"/>
  <c r="AS119" i="7"/>
  <c r="AS82" i="7"/>
  <c r="AS33" i="7"/>
  <c r="AS181" i="7"/>
  <c r="AS128" i="7"/>
  <c r="AS83" i="7"/>
  <c r="AS80" i="7"/>
  <c r="AS35" i="7"/>
  <c r="AS179" i="7"/>
  <c r="AS126" i="7"/>
  <c r="AS81" i="7"/>
  <c r="AS78" i="7"/>
  <c r="AS24" i="7"/>
  <c r="AS175" i="7"/>
  <c r="AS127" i="7"/>
  <c r="AS77" i="7"/>
  <c r="AS74" i="7"/>
  <c r="AS32" i="7"/>
  <c r="AS132" i="7"/>
  <c r="AS84" i="7"/>
  <c r="AS34" i="7"/>
  <c r="AS129" i="7"/>
  <c r="AS76" i="7"/>
  <c r="AS174" i="7"/>
  <c r="AS185" i="7"/>
  <c r="AS125" i="7"/>
  <c r="AS27" i="7"/>
  <c r="AS79" i="7"/>
  <c r="AS184" i="7"/>
  <c r="AS123" i="7"/>
  <c r="AS29" i="7"/>
  <c r="AS30" i="7"/>
  <c r="AS178" i="7"/>
  <c r="AS121" i="7"/>
  <c r="AS31" i="7"/>
  <c r="AS177" i="7"/>
  <c r="AS75" i="7"/>
  <c r="AS172" i="7"/>
  <c r="AS122" i="7"/>
  <c r="AS22" i="7"/>
  <c r="AT19" i="7"/>
  <c r="AR20" i="3"/>
  <c r="AR53" i="3" s="1"/>
  <c r="AP25" i="9" s="1"/>
  <c r="AP27" i="9" s="1"/>
  <c r="AR27" i="3"/>
  <c r="AR60" i="3" s="1"/>
  <c r="AP33" i="9" s="1"/>
  <c r="AP35" i="9" l="1"/>
  <c r="AS26" i="3"/>
  <c r="AS59" i="3" s="1"/>
  <c r="AQ32" i="9" s="1"/>
  <c r="AS58" i="3"/>
  <c r="AQ31" i="9" s="1"/>
  <c r="AU70" i="7"/>
  <c r="AU71" i="7" s="1"/>
  <c r="AT25" i="3"/>
  <c r="AS14" i="9"/>
  <c r="AR15" i="9"/>
  <c r="AV9" i="7"/>
  <c r="AU167" i="7"/>
  <c r="AV168" i="7" s="1"/>
  <c r="AV169" i="7" s="1"/>
  <c r="AU69" i="7"/>
  <c r="AU114" i="7"/>
  <c r="AV115" i="7" s="1"/>
  <c r="AV116" i="7" s="1"/>
  <c r="AU17" i="7"/>
  <c r="AV18" i="7" s="1"/>
  <c r="AW10" i="3"/>
  <c r="AX9" i="3"/>
  <c r="AV61" i="3"/>
  <c r="AT34" i="9" s="1"/>
  <c r="AV75" i="3"/>
  <c r="AT50" i="9" s="1"/>
  <c r="AV54" i="3"/>
  <c r="AT26" i="9" s="1"/>
  <c r="AV68" i="3"/>
  <c r="AT42" i="9" s="1"/>
  <c r="AV51" i="3"/>
  <c r="AT23" i="9" s="1"/>
  <c r="AV72" i="3"/>
  <c r="AT47" i="9" s="1"/>
  <c r="AV65" i="3"/>
  <c r="AT39" i="9" s="1"/>
  <c r="AV66" i="3"/>
  <c r="AT40" i="9" s="1"/>
  <c r="AV52" i="3"/>
  <c r="AT24" i="9" s="1"/>
  <c r="AV73" i="3"/>
  <c r="AT48" i="9" s="1"/>
  <c r="AS41" i="3"/>
  <c r="AS74" i="3" s="1"/>
  <c r="AQ49" i="9" s="1"/>
  <c r="AQ51" i="9" s="1"/>
  <c r="AT185" i="7"/>
  <c r="AT172" i="7"/>
  <c r="AT123" i="7"/>
  <c r="AT84" i="7"/>
  <c r="AT184" i="7"/>
  <c r="AT177" i="7"/>
  <c r="AT180" i="7"/>
  <c r="AT82" i="7"/>
  <c r="AU19" i="7"/>
  <c r="AT182" i="7"/>
  <c r="AT125" i="7"/>
  <c r="AT78" i="7"/>
  <c r="AT22" i="7"/>
  <c r="AT29" i="7"/>
  <c r="AT32" i="7"/>
  <c r="AT176" i="7"/>
  <c r="AT173" i="7"/>
  <c r="AT76" i="7"/>
  <c r="AT130" i="7"/>
  <c r="AT31" i="7"/>
  <c r="AT26" i="7"/>
  <c r="AT174" i="7"/>
  <c r="AT128" i="7"/>
  <c r="AT74" i="7"/>
  <c r="AT119" i="7"/>
  <c r="AT33" i="7"/>
  <c r="AT34" i="7"/>
  <c r="AT175" i="7"/>
  <c r="AT122" i="7"/>
  <c r="AT124" i="7"/>
  <c r="AT77" i="7"/>
  <c r="AT83" i="7"/>
  <c r="AT28" i="7"/>
  <c r="AT179" i="7"/>
  <c r="AT80" i="7"/>
  <c r="AT27" i="7"/>
  <c r="AT126" i="7"/>
  <c r="AT120" i="7"/>
  <c r="AT178" i="7"/>
  <c r="AT132" i="7"/>
  <c r="AT35" i="7"/>
  <c r="AT85" i="7"/>
  <c r="AT23" i="7"/>
  <c r="AT131" i="7"/>
  <c r="AT121" i="7"/>
  <c r="AT75" i="7"/>
  <c r="AT30" i="7"/>
  <c r="AT183" i="7"/>
  <c r="AT129" i="7"/>
  <c r="AT87" i="7"/>
  <c r="AT81" i="7"/>
  <c r="AT127" i="7"/>
  <c r="AT79" i="7"/>
  <c r="AT24" i="7"/>
  <c r="AT181" i="7"/>
  <c r="AT25" i="7"/>
  <c r="AT86" i="7"/>
  <c r="AS27" i="3"/>
  <c r="AS60" i="3" s="1"/>
  <c r="AQ33" i="9" s="1"/>
  <c r="AS34" i="3"/>
  <c r="AS67" i="3" s="1"/>
  <c r="AQ41" i="9" s="1"/>
  <c r="AQ43" i="9" s="1"/>
  <c r="AS20" i="3"/>
  <c r="AS53" i="3" s="1"/>
  <c r="AQ25" i="9" s="1"/>
  <c r="AQ27" i="9" s="1"/>
  <c r="AQ35" i="9" l="1"/>
  <c r="AT26" i="3"/>
  <c r="AT59" i="3" s="1"/>
  <c r="AR32" i="9" s="1"/>
  <c r="AT58" i="3"/>
  <c r="AR31" i="9" s="1"/>
  <c r="AV70" i="7"/>
  <c r="AV71" i="7" s="1"/>
  <c r="AU25" i="3"/>
  <c r="AS15" i="9"/>
  <c r="AT14" i="9"/>
  <c r="AY9" i="3"/>
  <c r="AX10" i="3"/>
  <c r="AV69" i="7"/>
  <c r="AV17" i="7"/>
  <c r="AW18" i="7" s="1"/>
  <c r="AV167" i="7"/>
  <c r="AW168" i="7" s="1"/>
  <c r="AW169" i="7" s="1"/>
  <c r="AW9" i="7"/>
  <c r="AV114" i="7"/>
  <c r="AW115" i="7" s="1"/>
  <c r="AW116" i="7" s="1"/>
  <c r="AW61" i="3"/>
  <c r="AU34" i="9" s="1"/>
  <c r="AW68" i="3"/>
  <c r="AU42" i="9" s="1"/>
  <c r="AW75" i="3"/>
  <c r="AU50" i="9" s="1"/>
  <c r="AW54" i="3"/>
  <c r="AU26" i="9" s="1"/>
  <c r="AW66" i="3"/>
  <c r="AU40" i="9" s="1"/>
  <c r="AW72" i="3"/>
  <c r="AU47" i="9" s="1"/>
  <c r="AW65" i="3"/>
  <c r="AU39" i="9" s="1"/>
  <c r="AW51" i="3"/>
  <c r="AU23" i="9" s="1"/>
  <c r="AW73" i="3"/>
  <c r="AU48" i="9" s="1"/>
  <c r="AW52" i="3"/>
  <c r="AU24" i="9" s="1"/>
  <c r="AT27" i="3"/>
  <c r="AT60" i="3" s="1"/>
  <c r="AR33" i="9" s="1"/>
  <c r="AT20" i="3"/>
  <c r="AT53" i="3" s="1"/>
  <c r="AR25" i="9" s="1"/>
  <c r="AR27" i="9" s="1"/>
  <c r="AT41" i="3"/>
  <c r="AT74" i="3" s="1"/>
  <c r="AR49" i="9" s="1"/>
  <c r="AR51" i="9" s="1"/>
  <c r="AT34" i="3"/>
  <c r="AT67" i="3" s="1"/>
  <c r="AR41" i="9" s="1"/>
  <c r="AR43" i="9" s="1"/>
  <c r="AU181" i="7"/>
  <c r="AU177" i="7"/>
  <c r="AU130" i="7"/>
  <c r="AU82" i="7"/>
  <c r="AU85" i="7"/>
  <c r="AU28" i="7"/>
  <c r="AU29" i="7"/>
  <c r="AU179" i="7"/>
  <c r="AU175" i="7"/>
  <c r="AU128" i="7"/>
  <c r="AU80" i="7"/>
  <c r="AU83" i="7"/>
  <c r="AU30" i="7"/>
  <c r="AU31" i="7"/>
  <c r="AU182" i="7"/>
  <c r="AU173" i="7"/>
  <c r="AU126" i="7"/>
  <c r="AU78" i="7"/>
  <c r="AU81" i="7"/>
  <c r="AU32" i="7"/>
  <c r="AU33" i="7"/>
  <c r="AU178" i="7"/>
  <c r="AU120" i="7"/>
  <c r="AU79" i="7"/>
  <c r="AU25" i="7"/>
  <c r="AU34" i="7"/>
  <c r="AU174" i="7"/>
  <c r="AU22" i="7"/>
  <c r="AU184" i="7"/>
  <c r="AU131" i="7"/>
  <c r="AU86" i="7"/>
  <c r="AU77" i="7"/>
  <c r="AU27" i="7"/>
  <c r="AV19" i="7"/>
  <c r="AU185" i="7"/>
  <c r="AU129" i="7"/>
  <c r="AU84" i="7"/>
  <c r="AU75" i="7"/>
  <c r="AU35" i="7"/>
  <c r="AU121" i="7"/>
  <c r="AU124" i="7"/>
  <c r="AU183" i="7"/>
  <c r="AU127" i="7"/>
  <c r="AU76" i="7"/>
  <c r="AU24" i="7"/>
  <c r="AU123" i="7"/>
  <c r="AU176" i="7"/>
  <c r="AU119" i="7"/>
  <c r="AU180" i="7"/>
  <c r="AU125" i="7"/>
  <c r="AU74" i="7"/>
  <c r="AU26" i="7"/>
  <c r="AU132" i="7"/>
  <c r="AU122" i="7"/>
  <c r="AU172" i="7"/>
  <c r="AU87" i="7"/>
  <c r="AU23" i="7"/>
  <c r="AR35" i="9" l="1"/>
  <c r="AU26" i="3"/>
  <c r="AU59" i="3" s="1"/>
  <c r="AS32" i="9" s="1"/>
  <c r="AU58" i="3"/>
  <c r="AS31" i="9" s="1"/>
  <c r="AW70" i="7"/>
  <c r="AW71" i="7" s="1"/>
  <c r="AV25" i="3"/>
  <c r="AT15" i="9"/>
  <c r="AU14" i="9"/>
  <c r="AX61" i="3"/>
  <c r="AV34" i="9" s="1"/>
  <c r="AX54" i="3"/>
  <c r="AV26" i="9" s="1"/>
  <c r="AX68" i="3"/>
  <c r="AV42" i="9" s="1"/>
  <c r="AX75" i="3"/>
  <c r="AV50" i="9" s="1"/>
  <c r="AX51" i="3"/>
  <c r="AV23" i="9" s="1"/>
  <c r="AX72" i="3"/>
  <c r="AV47" i="9" s="1"/>
  <c r="AX65" i="3"/>
  <c r="AV39" i="9" s="1"/>
  <c r="AX52" i="3"/>
  <c r="AV24" i="9" s="1"/>
  <c r="AX66" i="3"/>
  <c r="AV40" i="9" s="1"/>
  <c r="AX73" i="3"/>
  <c r="AV48" i="9" s="1"/>
  <c r="AY10" i="3"/>
  <c r="AZ9" i="3"/>
  <c r="AW114" i="7"/>
  <c r="AX115" i="7" s="1"/>
  <c r="AX116" i="7" s="1"/>
  <c r="AW167" i="7"/>
  <c r="AX168" i="7" s="1"/>
  <c r="AX169" i="7" s="1"/>
  <c r="AX9" i="7"/>
  <c r="AW17" i="7"/>
  <c r="AX18" i="7" s="1"/>
  <c r="AW69" i="7"/>
  <c r="AU27" i="3"/>
  <c r="AU60" i="3" s="1"/>
  <c r="AS33" i="9" s="1"/>
  <c r="AU20" i="3"/>
  <c r="AU53" i="3" s="1"/>
  <c r="AS25" i="9" s="1"/>
  <c r="AS27" i="9" s="1"/>
  <c r="AV177" i="7"/>
  <c r="AV130" i="7"/>
  <c r="AV119" i="7"/>
  <c r="AV131" i="7"/>
  <c r="AV24" i="7"/>
  <c r="AV74" i="7"/>
  <c r="AV27" i="7"/>
  <c r="AV175" i="7"/>
  <c r="AV128" i="7"/>
  <c r="AV87" i="7"/>
  <c r="AV123" i="7"/>
  <c r="AV26" i="7"/>
  <c r="AV22" i="7"/>
  <c r="AV35" i="7"/>
  <c r="AV184" i="7"/>
  <c r="AV173" i="7"/>
  <c r="AV126" i="7"/>
  <c r="AV85" i="7"/>
  <c r="AV129" i="7"/>
  <c r="AV28" i="7"/>
  <c r="AV23" i="7"/>
  <c r="AV183" i="7"/>
  <c r="AV132" i="7"/>
  <c r="AV79" i="7"/>
  <c r="AV30" i="7"/>
  <c r="AV80" i="7"/>
  <c r="AV181" i="7"/>
  <c r="AV121" i="7"/>
  <c r="AV185" i="7"/>
  <c r="AV124" i="7"/>
  <c r="AV77" i="7"/>
  <c r="AV32" i="7"/>
  <c r="AV29" i="7"/>
  <c r="AV179" i="7"/>
  <c r="AV84" i="7"/>
  <c r="AV172" i="7"/>
  <c r="AV75" i="7"/>
  <c r="AV34" i="7"/>
  <c r="AV83" i="7"/>
  <c r="AV25" i="7"/>
  <c r="AV178" i="7"/>
  <c r="AV127" i="7"/>
  <c r="AV120" i="7"/>
  <c r="AV122" i="7"/>
  <c r="AV31" i="7"/>
  <c r="AV176" i="7"/>
  <c r="AV180" i="7"/>
  <c r="AV125" i="7"/>
  <c r="AV86" i="7"/>
  <c r="AV82" i="7"/>
  <c r="AV78" i="7"/>
  <c r="AV182" i="7"/>
  <c r="AV174" i="7"/>
  <c r="AV81" i="7"/>
  <c r="AV76" i="7"/>
  <c r="AV33" i="7"/>
  <c r="AW19" i="7"/>
  <c r="AU41" i="3"/>
  <c r="AU74" i="3" s="1"/>
  <c r="AS49" i="9" s="1"/>
  <c r="AS51" i="9" s="1"/>
  <c r="AU34" i="3"/>
  <c r="AU67" i="3" s="1"/>
  <c r="AS41" i="9" s="1"/>
  <c r="AS43" i="9" s="1"/>
  <c r="AS35" i="9" l="1"/>
  <c r="AV26" i="3"/>
  <c r="AV59" i="3" s="1"/>
  <c r="AT32" i="9" s="1"/>
  <c r="AV58" i="3"/>
  <c r="AT31" i="9" s="1"/>
  <c r="AX70" i="7"/>
  <c r="AX71" i="7" s="1"/>
  <c r="AW25" i="3"/>
  <c r="AU15" i="9"/>
  <c r="AV14" i="9"/>
  <c r="AX167" i="7"/>
  <c r="AY168" i="7" s="1"/>
  <c r="AY169" i="7" s="1"/>
  <c r="AY9" i="7"/>
  <c r="AX17" i="7"/>
  <c r="AY18" i="7" s="1"/>
  <c r="AX114" i="7"/>
  <c r="AY115" i="7" s="1"/>
  <c r="AY116" i="7" s="1"/>
  <c r="AX69" i="7"/>
  <c r="AZ10" i="3"/>
  <c r="BA9" i="3"/>
  <c r="AY61" i="3"/>
  <c r="AW34" i="9" s="1"/>
  <c r="AY68" i="3"/>
  <c r="AW42" i="9" s="1"/>
  <c r="AY75" i="3"/>
  <c r="AW50" i="9" s="1"/>
  <c r="AY54" i="3"/>
  <c r="AW26" i="9" s="1"/>
  <c r="AY72" i="3"/>
  <c r="AW47" i="9" s="1"/>
  <c r="AY51" i="3"/>
  <c r="AW23" i="9" s="1"/>
  <c r="AY65" i="3"/>
  <c r="AW39" i="9" s="1"/>
  <c r="AY66" i="3"/>
  <c r="AW40" i="9" s="1"/>
  <c r="AY73" i="3"/>
  <c r="AW48" i="9" s="1"/>
  <c r="AY52" i="3"/>
  <c r="AW24" i="9" s="1"/>
  <c r="AV27" i="3"/>
  <c r="AV60" i="3" s="1"/>
  <c r="AT33" i="9" s="1"/>
  <c r="AV20" i="3"/>
  <c r="AV53" i="3" s="1"/>
  <c r="AT25" i="9" s="1"/>
  <c r="AT27" i="9" s="1"/>
  <c r="AV41" i="3"/>
  <c r="AV74" i="3" s="1"/>
  <c r="AT49" i="9" s="1"/>
  <c r="AT51" i="9" s="1"/>
  <c r="AV34" i="3"/>
  <c r="AV67" i="3" s="1"/>
  <c r="AT41" i="9" s="1"/>
  <c r="AT43" i="9" s="1"/>
  <c r="AW181" i="7"/>
  <c r="AW132" i="7"/>
  <c r="AW125" i="7"/>
  <c r="AW79" i="7"/>
  <c r="AW80" i="7"/>
  <c r="AW31" i="7"/>
  <c r="AW34" i="7"/>
  <c r="AW179" i="7"/>
  <c r="AW130" i="7"/>
  <c r="AW123" i="7"/>
  <c r="AW77" i="7"/>
  <c r="AW78" i="7"/>
  <c r="AW33" i="7"/>
  <c r="AW22" i="7"/>
  <c r="AW185" i="7"/>
  <c r="AW177" i="7"/>
  <c r="AW128" i="7"/>
  <c r="AW121" i="7"/>
  <c r="AW75" i="7"/>
  <c r="AW76" i="7"/>
  <c r="AW35" i="7"/>
  <c r="AW184" i="7"/>
  <c r="AW174" i="7"/>
  <c r="AW87" i="7"/>
  <c r="AW82" i="7"/>
  <c r="AW28" i="7"/>
  <c r="AW180" i="7"/>
  <c r="AW23" i="7"/>
  <c r="AW32" i="7"/>
  <c r="AW29" i="7"/>
  <c r="AW127" i="7"/>
  <c r="AW182" i="7"/>
  <c r="AW172" i="7"/>
  <c r="AW85" i="7"/>
  <c r="AW74" i="7"/>
  <c r="AW30" i="7"/>
  <c r="AW126" i="7"/>
  <c r="AW175" i="7"/>
  <c r="AW86" i="7"/>
  <c r="AW83" i="7"/>
  <c r="AW124" i="7"/>
  <c r="AW25" i="7"/>
  <c r="AW120" i="7"/>
  <c r="AW173" i="7"/>
  <c r="AW178" i="7"/>
  <c r="AW81" i="7"/>
  <c r="AW129" i="7"/>
  <c r="AW183" i="7"/>
  <c r="AW131" i="7"/>
  <c r="AW122" i="7"/>
  <c r="AW27" i="7"/>
  <c r="AW24" i="7"/>
  <c r="AW176" i="7"/>
  <c r="AW119" i="7"/>
  <c r="AW84" i="7"/>
  <c r="AW26" i="7"/>
  <c r="AX19" i="7"/>
  <c r="AT35" i="9" l="1"/>
  <c r="AY70" i="7"/>
  <c r="AY71" i="7" s="1"/>
  <c r="AX25" i="3"/>
  <c r="AW26" i="3"/>
  <c r="AW59" i="3" s="1"/>
  <c r="AU32" i="9" s="1"/>
  <c r="AW58" i="3"/>
  <c r="AU31" i="9" s="1"/>
  <c r="AV15" i="9"/>
  <c r="AW14" i="9"/>
  <c r="AY69" i="7"/>
  <c r="AY114" i="7"/>
  <c r="AZ115" i="7" s="1"/>
  <c r="AZ116" i="7" s="1"/>
  <c r="AY167" i="7"/>
  <c r="AZ168" i="7" s="1"/>
  <c r="AZ169" i="7" s="1"/>
  <c r="AZ9" i="7"/>
  <c r="AY17" i="7"/>
  <c r="AZ18" i="7" s="1"/>
  <c r="BA10" i="3"/>
  <c r="BB9" i="3"/>
  <c r="AZ75" i="3"/>
  <c r="AX50" i="9" s="1"/>
  <c r="AZ54" i="3"/>
  <c r="AX26" i="9" s="1"/>
  <c r="AZ68" i="3"/>
  <c r="AX42" i="9" s="1"/>
  <c r="AZ61" i="3"/>
  <c r="AX34" i="9" s="1"/>
  <c r="AZ65" i="3"/>
  <c r="AX39" i="9" s="1"/>
  <c r="AZ72" i="3"/>
  <c r="AX47" i="9" s="1"/>
  <c r="AZ66" i="3"/>
  <c r="AX40" i="9" s="1"/>
  <c r="AZ51" i="3"/>
  <c r="AX23" i="9" s="1"/>
  <c r="AZ73" i="3"/>
  <c r="AX48" i="9" s="1"/>
  <c r="AZ52" i="3"/>
  <c r="AX24" i="9" s="1"/>
  <c r="AW27" i="3"/>
  <c r="AW60" i="3" s="1"/>
  <c r="AU33" i="9" s="1"/>
  <c r="AW41" i="3"/>
  <c r="AW74" i="3" s="1"/>
  <c r="AU49" i="9" s="1"/>
  <c r="AU51" i="9" s="1"/>
  <c r="AX180" i="7"/>
  <c r="AX129" i="7"/>
  <c r="AX124" i="7"/>
  <c r="AX76" i="7"/>
  <c r="AX75" i="7"/>
  <c r="AX87" i="7"/>
  <c r="AX79" i="7"/>
  <c r="AX176" i="7"/>
  <c r="AX127" i="7"/>
  <c r="AX122" i="7"/>
  <c r="AX74" i="7"/>
  <c r="AX23" i="7"/>
  <c r="AX81" i="7"/>
  <c r="AX26" i="7"/>
  <c r="AX174" i="7"/>
  <c r="AX125" i="7"/>
  <c r="AX120" i="7"/>
  <c r="AX130" i="7"/>
  <c r="AX25" i="7"/>
  <c r="AX128" i="7"/>
  <c r="AX34" i="7"/>
  <c r="AY19" i="7"/>
  <c r="AX175" i="7"/>
  <c r="AX86" i="7"/>
  <c r="AX22" i="7"/>
  <c r="AX30" i="7"/>
  <c r="AX181" i="7"/>
  <c r="AX131" i="7"/>
  <c r="AX82" i="7"/>
  <c r="AX185" i="7"/>
  <c r="AX28" i="7"/>
  <c r="AX183" i="7"/>
  <c r="AX173" i="7"/>
  <c r="AX84" i="7"/>
  <c r="AX83" i="7"/>
  <c r="AX24" i="7"/>
  <c r="AX27" i="7"/>
  <c r="AX123" i="7"/>
  <c r="AX177" i="7"/>
  <c r="AX172" i="7"/>
  <c r="AX32" i="7"/>
  <c r="AX29" i="7"/>
  <c r="AX33" i="7"/>
  <c r="AX35" i="7"/>
  <c r="AX80" i="7"/>
  <c r="AX178" i="7"/>
  <c r="AX85" i="7"/>
  <c r="AX182" i="7"/>
  <c r="AX184" i="7"/>
  <c r="AX78" i="7"/>
  <c r="AX31" i="7"/>
  <c r="AX119" i="7"/>
  <c r="AX126" i="7"/>
  <c r="AX179" i="7"/>
  <c r="AX132" i="7"/>
  <c r="AX77" i="7"/>
  <c r="AX121" i="7"/>
  <c r="AW20" i="3"/>
  <c r="AW53" i="3" s="1"/>
  <c r="AU25" i="9" s="1"/>
  <c r="AU27" i="9" s="1"/>
  <c r="AW34" i="3"/>
  <c r="AW67" i="3" s="1"/>
  <c r="AU41" i="9" s="1"/>
  <c r="AU43" i="9" s="1"/>
  <c r="AU35" i="9" l="1"/>
  <c r="AX26" i="3"/>
  <c r="AX59" i="3" s="1"/>
  <c r="AV32" i="9" s="1"/>
  <c r="AX58" i="3"/>
  <c r="AV31" i="9" s="1"/>
  <c r="AZ70" i="7"/>
  <c r="AZ71" i="7" s="1"/>
  <c r="AY25" i="3"/>
  <c r="AW15" i="9"/>
  <c r="AX14" i="9"/>
  <c r="BA9" i="7"/>
  <c r="AZ69" i="7"/>
  <c r="AZ167" i="7"/>
  <c r="BA168" i="7" s="1"/>
  <c r="BA169" i="7" s="1"/>
  <c r="AZ114" i="7"/>
  <c r="BA115" i="7" s="1"/>
  <c r="BA116" i="7" s="1"/>
  <c r="AZ17" i="7"/>
  <c r="BA18" i="7" s="1"/>
  <c r="BA75" i="3"/>
  <c r="AY50" i="9" s="1"/>
  <c r="BA61" i="3"/>
  <c r="AY34" i="9" s="1"/>
  <c r="BA54" i="3"/>
  <c r="AY26" i="9" s="1"/>
  <c r="BA68" i="3"/>
  <c r="AY42" i="9" s="1"/>
  <c r="BA65" i="3"/>
  <c r="AY39" i="9" s="1"/>
  <c r="BA72" i="3"/>
  <c r="AY47" i="9" s="1"/>
  <c r="BA51" i="3"/>
  <c r="AY23" i="9" s="1"/>
  <c r="BA66" i="3"/>
  <c r="AY40" i="9" s="1"/>
  <c r="BA73" i="3"/>
  <c r="AY48" i="9" s="1"/>
  <c r="BA52" i="3"/>
  <c r="AY24" i="9" s="1"/>
  <c r="BC9" i="3"/>
  <c r="BB10" i="3"/>
  <c r="AY179" i="7"/>
  <c r="AY173" i="7"/>
  <c r="AY130" i="7"/>
  <c r="AY82" i="7"/>
  <c r="AY85" i="7"/>
  <c r="AY28" i="7"/>
  <c r="AY29" i="7"/>
  <c r="AY182" i="7"/>
  <c r="AY178" i="7"/>
  <c r="AY128" i="7"/>
  <c r="AY80" i="7"/>
  <c r="AY83" i="7"/>
  <c r="AY30" i="7"/>
  <c r="AY31" i="7"/>
  <c r="AY180" i="7"/>
  <c r="AY131" i="7"/>
  <c r="AY126" i="7"/>
  <c r="AY78" i="7"/>
  <c r="AY81" i="7"/>
  <c r="AY32" i="7"/>
  <c r="AY33" i="7"/>
  <c r="AY177" i="7"/>
  <c r="AY122" i="7"/>
  <c r="AY87" i="7"/>
  <c r="AY23" i="7"/>
  <c r="AY185" i="7"/>
  <c r="AY86" i="7"/>
  <c r="AY27" i="7"/>
  <c r="AY75" i="7"/>
  <c r="AY74" i="7"/>
  <c r="AY184" i="7"/>
  <c r="AY175" i="7"/>
  <c r="AY120" i="7"/>
  <c r="AY79" i="7"/>
  <c r="AY25" i="7"/>
  <c r="AY129" i="7"/>
  <c r="AY77" i="7"/>
  <c r="AY84" i="7"/>
  <c r="AY125" i="7"/>
  <c r="AY123" i="7"/>
  <c r="AY183" i="7"/>
  <c r="AY35" i="7"/>
  <c r="AY127" i="7"/>
  <c r="AY176" i="7"/>
  <c r="AY174" i="7"/>
  <c r="AY181" i="7"/>
  <c r="AY76" i="7"/>
  <c r="AY24" i="7"/>
  <c r="AY26" i="7"/>
  <c r="AY132" i="7"/>
  <c r="AY172" i="7"/>
  <c r="AY124" i="7"/>
  <c r="AY121" i="7"/>
  <c r="AY119" i="7"/>
  <c r="AY34" i="7"/>
  <c r="AY22" i="7"/>
  <c r="AZ19" i="7"/>
  <c r="AX34" i="3"/>
  <c r="AX67" i="3" s="1"/>
  <c r="AV41" i="9" s="1"/>
  <c r="AV43" i="9" s="1"/>
  <c r="AX27" i="3"/>
  <c r="AX60" i="3" s="1"/>
  <c r="AV33" i="9" s="1"/>
  <c r="AX20" i="3"/>
  <c r="AX53" i="3" s="1"/>
  <c r="AV25" i="9" s="1"/>
  <c r="AV27" i="9" s="1"/>
  <c r="AX41" i="3"/>
  <c r="AX74" i="3" s="1"/>
  <c r="AV49" i="9" s="1"/>
  <c r="AV51" i="9" s="1"/>
  <c r="AV35" i="9" l="1"/>
  <c r="BA70" i="7"/>
  <c r="BA71" i="7" s="1"/>
  <c r="AZ25" i="3"/>
  <c r="AY26" i="3"/>
  <c r="AY59" i="3" s="1"/>
  <c r="AW32" i="9" s="1"/>
  <c r="AY58" i="3"/>
  <c r="AW31" i="9" s="1"/>
  <c r="AY14" i="9"/>
  <c r="AX15" i="9"/>
  <c r="BD9" i="3"/>
  <c r="BC10" i="3"/>
  <c r="BA17" i="7"/>
  <c r="BB18" i="7" s="1"/>
  <c r="BA69" i="7"/>
  <c r="BA167" i="7"/>
  <c r="BB168" i="7" s="1"/>
  <c r="BB169" i="7" s="1"/>
  <c r="BB9" i="7"/>
  <c r="BA114" i="7"/>
  <c r="BB115" i="7" s="1"/>
  <c r="BB116" i="7" s="1"/>
  <c r="BB68" i="3"/>
  <c r="AZ42" i="9" s="1"/>
  <c r="BB75" i="3"/>
  <c r="AZ50" i="9" s="1"/>
  <c r="BB54" i="3"/>
  <c r="AZ26" i="9" s="1"/>
  <c r="BB61" i="3"/>
  <c r="AZ34" i="9" s="1"/>
  <c r="BB65" i="3"/>
  <c r="AZ39" i="9" s="1"/>
  <c r="BB66" i="3"/>
  <c r="AZ40" i="9" s="1"/>
  <c r="BB72" i="3"/>
  <c r="AZ47" i="9" s="1"/>
  <c r="BB51" i="3"/>
  <c r="AZ23" i="9" s="1"/>
  <c r="BB73" i="3"/>
  <c r="AZ48" i="9" s="1"/>
  <c r="BB52" i="3"/>
  <c r="AZ24" i="9" s="1"/>
  <c r="AY20" i="3"/>
  <c r="AY53" i="3" s="1"/>
  <c r="AW25" i="9" s="1"/>
  <c r="AW27" i="9" s="1"/>
  <c r="AY27" i="3"/>
  <c r="AY60" i="3" s="1"/>
  <c r="AW33" i="9" s="1"/>
  <c r="AY34" i="3"/>
  <c r="AY67" i="3" s="1"/>
  <c r="AW41" i="9" s="1"/>
  <c r="AW43" i="9" s="1"/>
  <c r="AY41" i="3"/>
  <c r="AY74" i="3" s="1"/>
  <c r="AW49" i="9" s="1"/>
  <c r="AW51" i="9" s="1"/>
  <c r="AZ181" i="7"/>
  <c r="AZ172" i="7"/>
  <c r="AZ123" i="7"/>
  <c r="AZ77" i="7"/>
  <c r="AZ24" i="7"/>
  <c r="AZ122" i="7"/>
  <c r="AZ27" i="7"/>
  <c r="AZ179" i="7"/>
  <c r="AZ132" i="7"/>
  <c r="AZ121" i="7"/>
  <c r="AZ75" i="7"/>
  <c r="AZ26" i="7"/>
  <c r="AZ80" i="7"/>
  <c r="AZ25" i="7"/>
  <c r="AZ177" i="7"/>
  <c r="AZ130" i="7"/>
  <c r="AZ119" i="7"/>
  <c r="AZ129" i="7"/>
  <c r="AZ28" i="7"/>
  <c r="AZ22" i="7"/>
  <c r="AZ33" i="7"/>
  <c r="AZ173" i="7"/>
  <c r="AZ131" i="7"/>
  <c r="AZ76" i="7"/>
  <c r="AZ86" i="7"/>
  <c r="AZ183" i="7"/>
  <c r="AZ74" i="7"/>
  <c r="AZ78" i="7"/>
  <c r="AZ174" i="7"/>
  <c r="AZ31" i="7"/>
  <c r="AZ178" i="7"/>
  <c r="AZ87" i="7"/>
  <c r="AZ82" i="7"/>
  <c r="AZ29" i="7"/>
  <c r="AZ83" i="7"/>
  <c r="AZ32" i="7"/>
  <c r="AZ126" i="7"/>
  <c r="AZ35" i="7"/>
  <c r="AZ85" i="7"/>
  <c r="AZ185" i="7"/>
  <c r="AZ23" i="7"/>
  <c r="AZ128" i="7"/>
  <c r="AZ34" i="7"/>
  <c r="AZ30" i="7"/>
  <c r="AZ182" i="7"/>
  <c r="AZ180" i="7"/>
  <c r="AZ81" i="7"/>
  <c r="AZ79" i="7"/>
  <c r="AZ120" i="7"/>
  <c r="AZ127" i="7"/>
  <c r="AZ125" i="7"/>
  <c r="AZ176" i="7"/>
  <c r="AZ84" i="7"/>
  <c r="AZ184" i="7"/>
  <c r="AZ124" i="7"/>
  <c r="AZ175" i="7"/>
  <c r="BA19" i="7"/>
  <c r="AW35" i="9" l="1"/>
  <c r="BB70" i="7"/>
  <c r="BB71" i="7" s="1"/>
  <c r="BA25" i="3"/>
  <c r="AZ26" i="3"/>
  <c r="AZ59" i="3" s="1"/>
  <c r="AX32" i="9" s="1"/>
  <c r="AZ58" i="3"/>
  <c r="AX31" i="9" s="1"/>
  <c r="AY15" i="9"/>
  <c r="AZ14" i="9"/>
  <c r="BC61" i="3"/>
  <c r="BA34" i="9" s="1"/>
  <c r="BC54" i="3"/>
  <c r="BA26" i="9" s="1"/>
  <c r="BC68" i="3"/>
  <c r="BA42" i="9" s="1"/>
  <c r="BC75" i="3"/>
  <c r="BA50" i="9" s="1"/>
  <c r="BC66" i="3"/>
  <c r="BA40" i="9" s="1"/>
  <c r="BC65" i="3"/>
  <c r="BA39" i="9" s="1"/>
  <c r="BC72" i="3"/>
  <c r="BA47" i="9" s="1"/>
  <c r="BC51" i="3"/>
  <c r="BA23" i="9" s="1"/>
  <c r="BC73" i="3"/>
  <c r="BA48" i="9" s="1"/>
  <c r="BC52" i="3"/>
  <c r="BA24" i="9" s="1"/>
  <c r="BD10" i="3"/>
  <c r="BE9" i="3"/>
  <c r="BE10" i="3" s="1"/>
  <c r="BB167" i="7"/>
  <c r="BC168" i="7" s="1"/>
  <c r="BC169" i="7" s="1"/>
  <c r="BC9" i="7"/>
  <c r="BB114" i="7"/>
  <c r="BC115" i="7" s="1"/>
  <c r="BC116" i="7" s="1"/>
  <c r="BB69" i="7"/>
  <c r="BB17" i="7"/>
  <c r="BC18" i="7" s="1"/>
  <c r="AZ20" i="3"/>
  <c r="AZ53" i="3" s="1"/>
  <c r="AX25" i="9" s="1"/>
  <c r="AX27" i="9" s="1"/>
  <c r="AZ27" i="3"/>
  <c r="AZ60" i="3" s="1"/>
  <c r="AX33" i="9" s="1"/>
  <c r="AZ41" i="3"/>
  <c r="AZ74" i="3" s="1"/>
  <c r="AX49" i="9" s="1"/>
  <c r="AX51" i="9" s="1"/>
  <c r="AZ34" i="3"/>
  <c r="AZ67" i="3" s="1"/>
  <c r="AX41" i="9" s="1"/>
  <c r="AX43" i="9" s="1"/>
  <c r="BA184" i="7"/>
  <c r="BA175" i="7"/>
  <c r="BA126" i="7"/>
  <c r="BA119" i="7"/>
  <c r="BA122" i="7"/>
  <c r="BA74" i="7"/>
  <c r="BA24" i="7"/>
  <c r="BA182" i="7"/>
  <c r="BA173" i="7"/>
  <c r="BA124" i="7"/>
  <c r="BA87" i="7"/>
  <c r="BA120" i="7"/>
  <c r="BA23" i="7"/>
  <c r="BA26" i="7"/>
  <c r="BA180" i="7"/>
  <c r="BA176" i="7"/>
  <c r="BA131" i="7"/>
  <c r="BA85" i="7"/>
  <c r="BA86" i="7"/>
  <c r="BA25" i="7"/>
  <c r="BA28" i="7"/>
  <c r="BA185" i="7"/>
  <c r="BA132" i="7"/>
  <c r="BA83" i="7"/>
  <c r="BA78" i="7"/>
  <c r="BA32" i="7"/>
  <c r="BA183" i="7"/>
  <c r="BA79" i="7"/>
  <c r="BA27" i="7"/>
  <c r="BA181" i="7"/>
  <c r="BA33" i="7"/>
  <c r="BA178" i="7"/>
  <c r="BA130" i="7"/>
  <c r="BA81" i="7"/>
  <c r="BA76" i="7"/>
  <c r="BA34" i="7"/>
  <c r="BA128" i="7"/>
  <c r="BA22" i="7"/>
  <c r="BA29" i="7"/>
  <c r="BA75" i="7"/>
  <c r="BA125" i="7"/>
  <c r="BB19" i="7"/>
  <c r="BA77" i="7"/>
  <c r="BA179" i="7"/>
  <c r="BA31" i="7"/>
  <c r="BA129" i="7"/>
  <c r="BA84" i="7"/>
  <c r="BA127" i="7"/>
  <c r="BA177" i="7"/>
  <c r="BA35" i="7"/>
  <c r="BA30" i="7"/>
  <c r="BA174" i="7"/>
  <c r="BA123" i="7"/>
  <c r="BA172" i="7"/>
  <c r="BA80" i="7"/>
  <c r="BA82" i="7"/>
  <c r="BA121" i="7"/>
  <c r="AX35" i="9" l="1"/>
  <c r="BA26" i="3"/>
  <c r="BA59" i="3" s="1"/>
  <c r="AY32" i="9" s="1"/>
  <c r="BA58" i="3"/>
  <c r="AY31" i="9" s="1"/>
  <c r="BC70" i="7"/>
  <c r="BC71" i="7" s="1"/>
  <c r="BB25" i="3"/>
  <c r="AZ15" i="9"/>
  <c r="BA14" i="9"/>
  <c r="BC167" i="7"/>
  <c r="BD168" i="7" s="1"/>
  <c r="BD169" i="7" s="1"/>
  <c r="BC69" i="7"/>
  <c r="BC114" i="7"/>
  <c r="BD115" i="7" s="1"/>
  <c r="BD116" i="7" s="1"/>
  <c r="BD9" i="7"/>
  <c r="BC17" i="7"/>
  <c r="BD18" i="7" s="1"/>
  <c r="BE65" i="3"/>
  <c r="BE72" i="3"/>
  <c r="BE66" i="3"/>
  <c r="BE75" i="3"/>
  <c r="BE61" i="3"/>
  <c r="BE68" i="3"/>
  <c r="BE54" i="3"/>
  <c r="BE51" i="3"/>
  <c r="BE73" i="3"/>
  <c r="BE52" i="3"/>
  <c r="BD54" i="3"/>
  <c r="BB26" i="9" s="1"/>
  <c r="BD61" i="3"/>
  <c r="BB34" i="9" s="1"/>
  <c r="BD68" i="3"/>
  <c r="BB42" i="9" s="1"/>
  <c r="BD75" i="3"/>
  <c r="BB50" i="9" s="1"/>
  <c r="BD51" i="3"/>
  <c r="BB23" i="9" s="1"/>
  <c r="BD72" i="3"/>
  <c r="BB47" i="9" s="1"/>
  <c r="BD65" i="3"/>
  <c r="BB39" i="9" s="1"/>
  <c r="BD73" i="3"/>
  <c r="BB48" i="9" s="1"/>
  <c r="BD52" i="3"/>
  <c r="BB24" i="9" s="1"/>
  <c r="BD66" i="3"/>
  <c r="BB40" i="9" s="1"/>
  <c r="BA34" i="3"/>
  <c r="BA67" i="3" s="1"/>
  <c r="AY41" i="9" s="1"/>
  <c r="AY43" i="9" s="1"/>
  <c r="BB181" i="7"/>
  <c r="BB131" i="7"/>
  <c r="BB124" i="7"/>
  <c r="BB78" i="7"/>
  <c r="BB126" i="7"/>
  <c r="BB35" i="7"/>
  <c r="BB30" i="7"/>
  <c r="BB180" i="7"/>
  <c r="BB129" i="7"/>
  <c r="BB130" i="7"/>
  <c r="BB76" i="7"/>
  <c r="BB81" i="7"/>
  <c r="BB121" i="7"/>
  <c r="BB26" i="7"/>
  <c r="BB179" i="7"/>
  <c r="BB127" i="7"/>
  <c r="BB122" i="7"/>
  <c r="BB74" i="7"/>
  <c r="BB23" i="7"/>
  <c r="BB87" i="7"/>
  <c r="BB24" i="7"/>
  <c r="BB178" i="7"/>
  <c r="BB182" i="7"/>
  <c r="BB128" i="7"/>
  <c r="BB33" i="7"/>
  <c r="BB75" i="7"/>
  <c r="BB86" i="7"/>
  <c r="BB173" i="7"/>
  <c r="BB28" i="7"/>
  <c r="BB185" i="7"/>
  <c r="BB27" i="7"/>
  <c r="BB176" i="7"/>
  <c r="BB132" i="7"/>
  <c r="BB83" i="7"/>
  <c r="BB79" i="7"/>
  <c r="BB174" i="7"/>
  <c r="BB120" i="7"/>
  <c r="BB119" i="7"/>
  <c r="BB125" i="7"/>
  <c r="BB85" i="7"/>
  <c r="BB172" i="7"/>
  <c r="BB77" i="7"/>
  <c r="BB82" i="7"/>
  <c r="BB22" i="7"/>
  <c r="BB25" i="7"/>
  <c r="BB84" i="7"/>
  <c r="BB177" i="7"/>
  <c r="BB31" i="7"/>
  <c r="BB34" i="7"/>
  <c r="BB123" i="7"/>
  <c r="BB80" i="7"/>
  <c r="BB32" i="7"/>
  <c r="BB175" i="7"/>
  <c r="BB29" i="7"/>
  <c r="BB183" i="7"/>
  <c r="BB184" i="7"/>
  <c r="BC19" i="7"/>
  <c r="BA20" i="3"/>
  <c r="BA53" i="3" s="1"/>
  <c r="AY25" i="9" s="1"/>
  <c r="AY27" i="9" s="1"/>
  <c r="BA27" i="3"/>
  <c r="BA60" i="3" s="1"/>
  <c r="AY33" i="9" s="1"/>
  <c r="BA41" i="3"/>
  <c r="BA74" i="3" s="1"/>
  <c r="AY49" i="9" s="1"/>
  <c r="AY51" i="9" s="1"/>
  <c r="AY35" i="9" l="1"/>
  <c r="BB26" i="3"/>
  <c r="BB59" i="3" s="1"/>
  <c r="AZ32" i="9" s="1"/>
  <c r="BB58" i="3"/>
  <c r="AZ31" i="9" s="1"/>
  <c r="BD70" i="7"/>
  <c r="BD71" i="7" s="1"/>
  <c r="BC25" i="3"/>
  <c r="BB14" i="9"/>
  <c r="BA15" i="9"/>
  <c r="BC34" i="9"/>
  <c r="D34" i="9" s="1"/>
  <c r="F26" i="8" s="1"/>
  <c r="E37" i="10" s="1"/>
  <c r="F61" i="3"/>
  <c r="BC50" i="9"/>
  <c r="D50" i="9" s="1"/>
  <c r="H26" i="8" s="1"/>
  <c r="I37" i="10" s="1"/>
  <c r="F75" i="3"/>
  <c r="BD114" i="7"/>
  <c r="BE115" i="7" s="1"/>
  <c r="BE116" i="7" s="1"/>
  <c r="BD69" i="7"/>
  <c r="BD17" i="7"/>
  <c r="BE18" i="7" s="1"/>
  <c r="BD167" i="7"/>
  <c r="BE168" i="7" s="1"/>
  <c r="BE169" i="7" s="1"/>
  <c r="BE9" i="7"/>
  <c r="BC24" i="9"/>
  <c r="D24" i="9" s="1"/>
  <c r="E24" i="8" s="1"/>
  <c r="C35" i="10" s="1"/>
  <c r="F52" i="3"/>
  <c r="BC40" i="9"/>
  <c r="D40" i="9" s="1"/>
  <c r="G24" i="8" s="1"/>
  <c r="G35" i="10" s="1"/>
  <c r="F66" i="3"/>
  <c r="BC48" i="9"/>
  <c r="D48" i="9" s="1"/>
  <c r="H24" i="8" s="1"/>
  <c r="I35" i="10" s="1"/>
  <c r="F73" i="3"/>
  <c r="BC47" i="9"/>
  <c r="D47" i="9" s="1"/>
  <c r="H23" i="8" s="1"/>
  <c r="I34" i="10" s="1"/>
  <c r="F72" i="3"/>
  <c r="BC23" i="9"/>
  <c r="D23" i="9" s="1"/>
  <c r="E23" i="8" s="1"/>
  <c r="C34" i="10" s="1"/>
  <c r="F51" i="3"/>
  <c r="BC39" i="9"/>
  <c r="D39" i="9" s="1"/>
  <c r="G23" i="8" s="1"/>
  <c r="G34" i="10" s="1"/>
  <c r="F65" i="3"/>
  <c r="BC42" i="9"/>
  <c r="D42" i="9" s="1"/>
  <c r="G26" i="8" s="1"/>
  <c r="G37" i="10" s="1"/>
  <c r="F68" i="3"/>
  <c r="BC26" i="9"/>
  <c r="D26" i="9" s="1"/>
  <c r="E26" i="8" s="1"/>
  <c r="C37" i="10" s="1"/>
  <c r="F54" i="3"/>
  <c r="BB34" i="3"/>
  <c r="BB67" i="3" s="1"/>
  <c r="AZ41" i="9" s="1"/>
  <c r="AZ43" i="9" s="1"/>
  <c r="BB20" i="3"/>
  <c r="BB53" i="3" s="1"/>
  <c r="AZ25" i="9" s="1"/>
  <c r="AZ27" i="9" s="1"/>
  <c r="BB27" i="3"/>
  <c r="BB60" i="3" s="1"/>
  <c r="AZ33" i="9" s="1"/>
  <c r="BC179" i="7"/>
  <c r="BC175" i="7"/>
  <c r="BC130" i="7"/>
  <c r="BC82" i="7"/>
  <c r="BC85" i="7"/>
  <c r="BC28" i="7"/>
  <c r="BC29" i="7"/>
  <c r="BC182" i="7"/>
  <c r="BC173" i="7"/>
  <c r="BC128" i="7"/>
  <c r="BC80" i="7"/>
  <c r="BC83" i="7"/>
  <c r="BC30" i="7"/>
  <c r="BC31" i="7"/>
  <c r="BC180" i="7"/>
  <c r="BC131" i="7"/>
  <c r="BC126" i="7"/>
  <c r="BC78" i="7"/>
  <c r="BC81" i="7"/>
  <c r="BC32" i="7"/>
  <c r="BC33" i="7"/>
  <c r="BC172" i="7"/>
  <c r="BC122" i="7"/>
  <c r="BC87" i="7"/>
  <c r="BC23" i="7"/>
  <c r="BC185" i="7"/>
  <c r="BC86" i="7"/>
  <c r="BC27" i="7"/>
  <c r="BC84" i="7"/>
  <c r="BC178" i="7"/>
  <c r="BC26" i="7"/>
  <c r="BC184" i="7"/>
  <c r="BC177" i="7"/>
  <c r="BC120" i="7"/>
  <c r="BC79" i="7"/>
  <c r="BC25" i="7"/>
  <c r="BC129" i="7"/>
  <c r="BC77" i="7"/>
  <c r="BC35" i="7"/>
  <c r="BC24" i="7"/>
  <c r="BC123" i="7"/>
  <c r="BC183" i="7"/>
  <c r="BC75" i="7"/>
  <c r="BC181" i="7"/>
  <c r="BC74" i="7"/>
  <c r="BC127" i="7"/>
  <c r="BC76" i="7"/>
  <c r="BC125" i="7"/>
  <c r="BC119" i="7"/>
  <c r="BC34" i="7"/>
  <c r="BC174" i="7"/>
  <c r="BC22" i="7"/>
  <c r="BC132" i="7"/>
  <c r="BC121" i="7"/>
  <c r="BC176" i="7"/>
  <c r="BC124" i="7"/>
  <c r="BD19" i="7"/>
  <c r="BB41" i="3"/>
  <c r="BB74" i="3" s="1"/>
  <c r="AZ49" i="9" s="1"/>
  <c r="AZ51" i="9" s="1"/>
  <c r="I50" i="10" l="1"/>
  <c r="I52" i="10" s="1"/>
  <c r="I53" i="10" s="1"/>
  <c r="I46" i="10"/>
  <c r="I48" i="10" s="1"/>
  <c r="I49" i="10" s="1"/>
  <c r="H46" i="10"/>
  <c r="H48" i="10" s="1"/>
  <c r="H49" i="10" s="1"/>
  <c r="H50" i="10"/>
  <c r="H52" i="10" s="1"/>
  <c r="H53" i="10" s="1"/>
  <c r="AZ35" i="9"/>
  <c r="D46" i="10"/>
  <c r="D48" i="10" s="1"/>
  <c r="D49" i="10" s="1"/>
  <c r="D50" i="10"/>
  <c r="D52" i="10" s="1"/>
  <c r="D53" i="10" s="1"/>
  <c r="BC26" i="3"/>
  <c r="BC59" i="3" s="1"/>
  <c r="BC58" i="3"/>
  <c r="BE70" i="7"/>
  <c r="BE71" i="7" s="1"/>
  <c r="BD25" i="3"/>
  <c r="BB15" i="9"/>
  <c r="BC14" i="9"/>
  <c r="BC15" i="9" s="1"/>
  <c r="BC27" i="3"/>
  <c r="BC60" i="3" s="1"/>
  <c r="BA33" i="9" s="1"/>
  <c r="BE167" i="7"/>
  <c r="BE114" i="7"/>
  <c r="BE17" i="7"/>
  <c r="BE69" i="7"/>
  <c r="BE25" i="3" s="1"/>
  <c r="BC20" i="3"/>
  <c r="BC53" i="3" s="1"/>
  <c r="BA25" i="9" s="1"/>
  <c r="BA27" i="9" s="1"/>
  <c r="BD177" i="7"/>
  <c r="BD126" i="7"/>
  <c r="BD129" i="7"/>
  <c r="BD77" i="7"/>
  <c r="BD24" i="7"/>
  <c r="BD86" i="7"/>
  <c r="BD84" i="7"/>
  <c r="BD175" i="7"/>
  <c r="BD124" i="7"/>
  <c r="BD121" i="7"/>
  <c r="BD75" i="7"/>
  <c r="BD26" i="7"/>
  <c r="BD78" i="7"/>
  <c r="BD23" i="7"/>
  <c r="BD173" i="7"/>
  <c r="BD181" i="7"/>
  <c r="BD119" i="7"/>
  <c r="BD127" i="7"/>
  <c r="BD28" i="7"/>
  <c r="BD22" i="7"/>
  <c r="BD31" i="7"/>
  <c r="BD172" i="7"/>
  <c r="BD174" i="7"/>
  <c r="BD74" i="7"/>
  <c r="BD27" i="7"/>
  <c r="BD130" i="7"/>
  <c r="BD80" i="7"/>
  <c r="BD30" i="7"/>
  <c r="BD33" i="7"/>
  <c r="BD180" i="7"/>
  <c r="BD76" i="7"/>
  <c r="BD132" i="7"/>
  <c r="BD87" i="7"/>
  <c r="BD122" i="7"/>
  <c r="BD35" i="7"/>
  <c r="BD85" i="7"/>
  <c r="BD29" i="7"/>
  <c r="BD128" i="7"/>
  <c r="BD25" i="7"/>
  <c r="BD182" i="7"/>
  <c r="BD79" i="7"/>
  <c r="BD83" i="7"/>
  <c r="BD81" i="7"/>
  <c r="BD131" i="7"/>
  <c r="BD184" i="7"/>
  <c r="BD32" i="7"/>
  <c r="BD176" i="7"/>
  <c r="BD34" i="7"/>
  <c r="BD178" i="7"/>
  <c r="BD123" i="7"/>
  <c r="BD125" i="7"/>
  <c r="BD82" i="7"/>
  <c r="BD120" i="7"/>
  <c r="BD183" i="7"/>
  <c r="BE19" i="7"/>
  <c r="BD179" i="7"/>
  <c r="BD185" i="7"/>
  <c r="BC34" i="3"/>
  <c r="BC67" i="3" s="1"/>
  <c r="BA41" i="9" s="1"/>
  <c r="BA43" i="9" s="1"/>
  <c r="BC41" i="3"/>
  <c r="BC74" i="3" s="1"/>
  <c r="BA49" i="9" s="1"/>
  <c r="BA51" i="9" s="1"/>
  <c r="BE26" i="3" l="1"/>
  <c r="F25" i="3"/>
  <c r="BE58" i="3"/>
  <c r="BC31" i="9" s="1"/>
  <c r="BD26" i="3"/>
  <c r="BD59" i="3" s="1"/>
  <c r="BB32" i="9" s="1"/>
  <c r="BD58" i="3"/>
  <c r="BB31" i="9" s="1"/>
  <c r="BA31" i="9"/>
  <c r="BA32" i="9"/>
  <c r="BD27" i="3"/>
  <c r="BD60" i="3" s="1"/>
  <c r="BB33" i="9" s="1"/>
  <c r="BD41" i="3"/>
  <c r="BD74" i="3" s="1"/>
  <c r="BB49" i="9" s="1"/>
  <c r="BB51" i="9" s="1"/>
  <c r="BE185" i="7"/>
  <c r="BE177" i="7"/>
  <c r="BE128" i="7"/>
  <c r="BE121" i="7"/>
  <c r="BE75" i="7"/>
  <c r="BE76" i="7"/>
  <c r="BE35" i="7"/>
  <c r="BE184" i="7"/>
  <c r="BE175" i="7"/>
  <c r="BE126" i="7"/>
  <c r="BE119" i="7"/>
  <c r="BE122" i="7"/>
  <c r="BE74" i="7"/>
  <c r="BE24" i="7"/>
  <c r="BE182" i="7"/>
  <c r="BE173" i="7"/>
  <c r="BE124" i="7"/>
  <c r="BE87" i="7"/>
  <c r="BE120" i="7"/>
  <c r="BE23" i="7"/>
  <c r="BE26" i="7"/>
  <c r="BE174" i="7"/>
  <c r="BE123" i="7"/>
  <c r="BE82" i="7"/>
  <c r="BE28" i="7"/>
  <c r="BE132" i="7"/>
  <c r="BE78" i="7"/>
  <c r="BE130" i="7"/>
  <c r="BE27" i="7"/>
  <c r="BE77" i="7"/>
  <c r="BE172" i="7"/>
  <c r="BE85" i="7"/>
  <c r="BE80" i="7"/>
  <c r="BE30" i="7"/>
  <c r="BE180" i="7"/>
  <c r="BE83" i="7"/>
  <c r="BE32" i="7"/>
  <c r="BE81" i="7"/>
  <c r="BE183" i="7"/>
  <c r="BE178" i="7"/>
  <c r="BE34" i="7"/>
  <c r="BE79" i="7"/>
  <c r="BE181" i="7"/>
  <c r="BE25" i="7"/>
  <c r="BE131" i="7"/>
  <c r="BE129" i="7"/>
  <c r="BE22" i="7"/>
  <c r="BE29" i="7"/>
  <c r="BE33" i="7"/>
  <c r="BE176" i="7"/>
  <c r="BE179" i="7"/>
  <c r="BE125" i="7"/>
  <c r="BE84" i="7"/>
  <c r="BE31" i="7"/>
  <c r="BE127" i="7"/>
  <c r="BE86" i="7"/>
  <c r="BD20" i="3"/>
  <c r="BD53" i="3" s="1"/>
  <c r="BB25" i="9" s="1"/>
  <c r="BB27" i="9" s="1"/>
  <c r="BD34" i="3"/>
  <c r="BD67" i="3" s="1"/>
  <c r="BB41" i="9" s="1"/>
  <c r="BB43" i="9" s="1"/>
  <c r="BA35" i="9" l="1"/>
  <c r="F26" i="3"/>
  <c r="BE59" i="3"/>
  <c r="F58" i="3"/>
  <c r="BB35" i="9"/>
  <c r="D31" i="9"/>
  <c r="F23" i="8" s="1"/>
  <c r="E34" i="10" s="1"/>
  <c r="BE41" i="3"/>
  <c r="BE74" i="3" s="1"/>
  <c r="BE20" i="3"/>
  <c r="BE53" i="3" s="1"/>
  <c r="BE27" i="3"/>
  <c r="BE34" i="3"/>
  <c r="F41" i="3" l="1"/>
  <c r="F46" i="10"/>
  <c r="F48" i="10" s="1"/>
  <c r="F49" i="10" s="1"/>
  <c r="F50" i="10"/>
  <c r="F52" i="10" s="1"/>
  <c r="F53" i="10" s="1"/>
  <c r="BC32" i="9"/>
  <c r="D32" i="9" s="1"/>
  <c r="F24" i="8" s="1"/>
  <c r="E35" i="10" s="1"/>
  <c r="F59" i="3"/>
  <c r="F20" i="3"/>
  <c r="BE67" i="3"/>
  <c r="F34" i="3"/>
  <c r="BC25" i="9"/>
  <c r="F53" i="3"/>
  <c r="BE60" i="3"/>
  <c r="F27" i="3"/>
  <c r="BC49" i="9"/>
  <c r="F74" i="3"/>
  <c r="BC51" i="9" l="1"/>
  <c r="D51" i="9" s="1"/>
  <c r="D49" i="9"/>
  <c r="H25" i="8" s="1"/>
  <c r="BC33" i="9"/>
  <c r="F60" i="3"/>
  <c r="BC27" i="9"/>
  <c r="D27" i="9" s="1"/>
  <c r="D25" i="9"/>
  <c r="E25" i="8" s="1"/>
  <c r="BC41" i="9"/>
  <c r="F67" i="3"/>
  <c r="H27" i="8" l="1"/>
  <c r="I36" i="10"/>
  <c r="E27" i="8"/>
  <c r="C36" i="10"/>
  <c r="BC43" i="9"/>
  <c r="D43" i="9" s="1"/>
  <c r="D41" i="9"/>
  <c r="G25" i="8" s="1"/>
  <c r="G36" i="10" s="1"/>
  <c r="BC35" i="9"/>
  <c r="D35" i="9" s="1"/>
  <c r="D33" i="9"/>
  <c r="F25" i="8" s="1"/>
  <c r="H29" i="8" l="1"/>
  <c r="I38" i="10"/>
  <c r="I40" i="10" s="1"/>
  <c r="F27" i="8"/>
  <c r="F29" i="8" s="1"/>
  <c r="E36" i="10"/>
  <c r="G27" i="8"/>
  <c r="G38" i="10" s="1"/>
  <c r="G40" i="10" s="1"/>
  <c r="E29" i="8"/>
  <c r="C38" i="10"/>
  <c r="C40" i="10" s="1"/>
  <c r="E38" i="10" l="1"/>
  <c r="E40" i="10" s="1"/>
  <c r="G29" i="8"/>
</calcChain>
</file>

<file path=xl/sharedStrings.xml><?xml version="1.0" encoding="utf-8"?>
<sst xmlns="http://schemas.openxmlformats.org/spreadsheetml/2006/main" count="542" uniqueCount="189">
  <si>
    <t>North Dakota State Water Commission</t>
  </si>
  <si>
    <t>Life Cycle Cost Analysis</t>
  </si>
  <si>
    <t>Life Cycle Cost Analysis Guide</t>
  </si>
  <si>
    <t>How to Use the LCCA Model:</t>
  </si>
  <si>
    <t>Category</t>
  </si>
  <si>
    <t>Input</t>
  </si>
  <si>
    <t>Units</t>
  </si>
  <si>
    <t>Definition of Term</t>
  </si>
  <si>
    <t>Reference</t>
  </si>
  <si>
    <t>Beginning of analysis period</t>
  </si>
  <si>
    <t>Ending year of analysis period</t>
  </si>
  <si>
    <t>%</t>
  </si>
  <si>
    <t>Discount factor used for present value calculations</t>
  </si>
  <si>
    <t>$</t>
  </si>
  <si>
    <t>Base Year for LCCA Model Period of Analysis</t>
  </si>
  <si>
    <t>End Year for LCCA Model Period of Analysis</t>
  </si>
  <si>
    <t>Line No.</t>
  </si>
  <si>
    <t>Analysis Duration</t>
  </si>
  <si>
    <t>Capital Costs</t>
  </si>
  <si>
    <t>Annual O&amp;M</t>
  </si>
  <si>
    <t>Repair, Rehab, Replacement Costs</t>
  </si>
  <si>
    <t>Years</t>
  </si>
  <si>
    <t>Salvage Value</t>
  </si>
  <si>
    <t>Alternative 1</t>
  </si>
  <si>
    <t>Construction Management</t>
  </si>
  <si>
    <t>Contingency</t>
  </si>
  <si>
    <t>Total Construction</t>
  </si>
  <si>
    <t>Alternative 2</t>
  </si>
  <si>
    <t>Years of Construction</t>
  </si>
  <si>
    <t>Description</t>
  </si>
  <si>
    <t>Cost</t>
  </si>
  <si>
    <t>Useful Life</t>
  </si>
  <si>
    <t>Cost Category</t>
  </si>
  <si>
    <t>Mainlines</t>
  </si>
  <si>
    <t>Real Estate</t>
  </si>
  <si>
    <t>Mobilization</t>
  </si>
  <si>
    <t>N/A</t>
  </si>
  <si>
    <t>Other</t>
  </si>
  <si>
    <t>Notes</t>
  </si>
  <si>
    <t>Total Cost</t>
  </si>
  <si>
    <t>x</t>
  </si>
  <si>
    <t>Year</t>
  </si>
  <si>
    <t>Water Supply Lifecycle Costs</t>
  </si>
  <si>
    <t>Discount Factor Base</t>
  </si>
  <si>
    <t xml:space="preserve">Years of Operation </t>
  </si>
  <si>
    <t>Year of Operation</t>
  </si>
  <si>
    <t>Rehab Costs</t>
  </si>
  <si>
    <t>*</t>
  </si>
  <si>
    <t>Water Supply Lifecycle Costs - Discounted Base</t>
  </si>
  <si>
    <t>Life Cycle Cost Analysis Worksheet for Evaluating Water Supply Projects</t>
  </si>
  <si>
    <t>Total PVC</t>
  </si>
  <si>
    <t>Input Value</t>
  </si>
  <si>
    <t>Orange cells are for entering project specific data</t>
  </si>
  <si>
    <t>Yellow cells reference data from other worksheets</t>
  </si>
  <si>
    <t>Construction</t>
  </si>
  <si>
    <t>Alternative 3</t>
  </si>
  <si>
    <t>Alternative 4</t>
  </si>
  <si>
    <t>3 - Results Summary</t>
  </si>
  <si>
    <t>2 - Detailed Costs</t>
  </si>
  <si>
    <t>Scenario Analysis - Present Value Life Cycle Cost Summary</t>
  </si>
  <si>
    <t>Cost Summary</t>
  </si>
  <si>
    <t>Purpose and Intent:</t>
  </si>
  <si>
    <t>Description of Alternative</t>
  </si>
  <si>
    <t>Useful Life Remaining</t>
  </si>
  <si>
    <t>Water Treatment</t>
  </si>
  <si>
    <t>Surface Water Intake</t>
  </si>
  <si>
    <t>Present Value</t>
  </si>
  <si>
    <t>Name of Alternative</t>
  </si>
  <si>
    <t>Quantity</t>
  </si>
  <si>
    <t>Unit Cost</t>
  </si>
  <si>
    <t xml:space="preserve">7 - Cost Category List </t>
  </si>
  <si>
    <t>Only add categories above this point.</t>
  </si>
  <si>
    <t>N/A or years</t>
  </si>
  <si>
    <t>North Dakota State Water Commission - Life Cycle Cost Analysis</t>
  </si>
  <si>
    <t>Sponsor:</t>
  </si>
  <si>
    <t>Project:</t>
  </si>
  <si>
    <t>Thousands of Gallons Per Day</t>
  </si>
  <si>
    <t>-</t>
  </si>
  <si>
    <t>Engineering - Design</t>
  </si>
  <si>
    <t>Engineering - Planning</t>
  </si>
  <si>
    <t>Engineering - Construction</t>
  </si>
  <si>
    <t>Planning</t>
  </si>
  <si>
    <t>Engineering - Post Construction</t>
  </si>
  <si>
    <t>SCADA</t>
  </si>
  <si>
    <t>Intake Structure</t>
  </si>
  <si>
    <t>Disinfection Equipment</t>
  </si>
  <si>
    <t>Reservoir and Storage - Concrete</t>
  </si>
  <si>
    <t>Motor Controls / VFD</t>
  </si>
  <si>
    <t>Sensors</t>
  </si>
  <si>
    <t>Building</t>
  </si>
  <si>
    <t>Hydrants</t>
  </si>
  <si>
    <t>Meters</t>
  </si>
  <si>
    <t>Meter - Master</t>
  </si>
  <si>
    <t>Demo / Abandonment</t>
  </si>
  <si>
    <t>Delete columns A and B?</t>
  </si>
  <si>
    <t>This is the secondary data entry worksheet where users enter itemized costs by specific major categories.  The worksheet will assign a standard useful life based on the category selected.  Users may override this function and provide a useful life if professional judgement warrants doing so.</t>
  </si>
  <si>
    <t>This worksheet serves as the summary for all outputs created in the model. For the given inputs, the Results Summary provides an overview of capital costs; annual O&amp;M; repair, rehab, replacement costs; and salvage value. Under the Results Summary, the user will find a breakdown of the cost for each category and alternative.</t>
  </si>
  <si>
    <t>This is the primary data entry worksheet where users provide brief descriptions of the alternative being considered (up to 4) as well as information on annual O&amp;M and length of construction.</t>
  </si>
  <si>
    <t>This worksheet contains lists for functional cost categories and associated useful life of catagories.</t>
  </si>
  <si>
    <t>Groundwater Wells</t>
  </si>
  <si>
    <t>Valves</t>
  </si>
  <si>
    <t>Valves - Mechanical</t>
  </si>
  <si>
    <r>
      <t xml:space="preserve">3 - Results Summary - </t>
    </r>
    <r>
      <rPr>
        <sz val="16"/>
        <rFont val="Arial"/>
        <family val="2"/>
      </rPr>
      <t>This worksheet serves as the summary for all outputs created in the model. For the given inputs, the Results Summary provides an overview of capital costs; annual O&amp;M; repair, rehab, replacement costs; and salvage value. Under the Results Summary, the user will find a breakdown of the cost for each category and alternative.</t>
    </r>
  </si>
  <si>
    <r>
      <t xml:space="preserve">4 - LCCA - </t>
    </r>
    <r>
      <rPr>
        <sz val="16"/>
        <rFont val="Arial"/>
        <family val="2"/>
      </rPr>
      <t xml:space="preserve">This worksheet is where the user can review present value calculations for up to four alternatives. </t>
    </r>
  </si>
  <si>
    <r>
      <t xml:space="preserve">5 - LCCA Worksheet - </t>
    </r>
    <r>
      <rPr>
        <sz val="16"/>
        <rFont val="Arial"/>
        <family val="2"/>
      </rPr>
      <t>This worksheet is a background calucation.  In this sheet, the life cycle costs are computed for each alternative.</t>
    </r>
  </si>
  <si>
    <r>
      <t xml:space="preserve">6 - Analysis Years - </t>
    </r>
    <r>
      <rPr>
        <sz val="16"/>
        <rFont val="Arial"/>
        <family val="2"/>
      </rPr>
      <t>This worksheet is a background calucation.  In this sheet, costs for rehabilitation cycles and salvage values are estimated.</t>
    </r>
  </si>
  <si>
    <t>Total Volume of Water Provided by the Project</t>
  </si>
  <si>
    <t>Discount Factor</t>
  </si>
  <si>
    <t>Date:</t>
  </si>
  <si>
    <t>Capital Investment</t>
  </si>
  <si>
    <t>Backup Gensets</t>
  </si>
  <si>
    <t>Cathodic Protection</t>
  </si>
  <si>
    <t>Distribution Lines</t>
  </si>
  <si>
    <t>Pipeline Appurtenances</t>
  </si>
  <si>
    <t>Reservoir and Storage - Metal</t>
  </si>
  <si>
    <t>PV Cost Per 1000 Gallons Per Day</t>
  </si>
  <si>
    <t>Rehab Cycle</t>
  </si>
  <si>
    <t>Rehab Cycle Year</t>
  </si>
  <si>
    <t>Assumes 50 years of operations</t>
  </si>
  <si>
    <t>1- Inputs</t>
  </si>
  <si>
    <t>4 - LCCA</t>
  </si>
  <si>
    <t xml:space="preserve">This worksheet is where the user can review present value calculations for up to four alternatives. </t>
  </si>
  <si>
    <t>5 - LCCA Worksheet</t>
  </si>
  <si>
    <t>This worksheet is a background calucation.  In this worksheet, the life cycle costs are computed for each alternative.</t>
  </si>
  <si>
    <t>6 - Analysis Years</t>
  </si>
  <si>
    <t>This worksheet is a background calucation.  In this worksheet, costs for rehabilitation cycles and salvage values are estimated.</t>
  </si>
  <si>
    <t>Pump Equipment</t>
  </si>
  <si>
    <t>Water Supply Lifecycle Costs - Discounted</t>
  </si>
  <si>
    <t>TGAL/Day</t>
  </si>
  <si>
    <t>Cast-In-Place Concrete</t>
  </si>
  <si>
    <t>Documenting and Notes:</t>
  </si>
  <si>
    <t>Summary pages, explanations, footnotes to inputs and cost details may be attached seperately but should clearly link to the issue, item or entry being explained or justified.</t>
  </si>
  <si>
    <t>Life Cycle Cost Analysis Review</t>
  </si>
  <si>
    <t>Project Title:</t>
  </si>
  <si>
    <t>Explanation of Alternatives:</t>
  </si>
  <si>
    <t>Inputs:</t>
  </si>
  <si>
    <t>Construction Cost</t>
  </si>
  <si>
    <t>Annual O &amp; M</t>
  </si>
  <si>
    <t>Details:</t>
  </si>
  <si>
    <t>The economic model appears to have functioned properly. The results are deemed to be reliable and repeatable with the inputs provided by the project sponsor.</t>
  </si>
  <si>
    <t>LCCA Model Results:</t>
  </si>
  <si>
    <t>O&amp;M</t>
  </si>
  <si>
    <t>Explanation of Results:</t>
  </si>
  <si>
    <t>Annual Population Growth Rate</t>
  </si>
  <si>
    <t>Average Annual Population Increase/Decrease</t>
  </si>
  <si>
    <t>Population &amp; Trends</t>
  </si>
  <si>
    <t>Current Water Rate (Cost Per 5000g)</t>
  </si>
  <si>
    <t>Comparable Water Rate</t>
  </si>
  <si>
    <t>Cost-Share Percent</t>
  </si>
  <si>
    <t>Local Share</t>
  </si>
  <si>
    <t>Other Funding</t>
  </si>
  <si>
    <t>Total Local</t>
  </si>
  <si>
    <t>Payment Per User With Cost-Share</t>
  </si>
  <si>
    <t>Payment Per User Without Cost-Share</t>
  </si>
  <si>
    <t xml:space="preserve">Sponsor: </t>
  </si>
  <si>
    <t>PV Cost Per User</t>
  </si>
  <si>
    <t>ND Dept. of Commerce</t>
  </si>
  <si>
    <t>LCCA Version</t>
  </si>
  <si>
    <t>Minimum or Base Monthly Water Rate</t>
  </si>
  <si>
    <t>Name of Alternative 1</t>
  </si>
  <si>
    <t>Description of Alternative 1 - A few sentences to describe this alternative.</t>
  </si>
  <si>
    <t>Name of Alternative 2</t>
  </si>
  <si>
    <t>Name of Alternative 3</t>
  </si>
  <si>
    <t>Name of Alternative 4</t>
  </si>
  <si>
    <t>Description of Alternative 2 - A few sentences to describe this alternative.</t>
  </si>
  <si>
    <t>Description of Alternative 3 - A few sentences to describe this alternative.</t>
  </si>
  <si>
    <t>Description of Alternative 4 - A few sentences to describe this alternative.</t>
  </si>
  <si>
    <t>Discounting is the process of determining the present value of a payment or a stream of payments that is to be received in the future. Given the time value of money, a dollar is worth more today than it would be worth tomorrow. - Source USACE</t>
  </si>
  <si>
    <r>
      <t xml:space="preserve">2 - Detailed Costs - </t>
    </r>
    <r>
      <rPr>
        <sz val="16"/>
        <rFont val="Arial"/>
        <family val="2"/>
      </rPr>
      <t>This is the secondary data entry worksheet where users enter itemized costs by specific major categories.  The worksheet will assign a standard useful life based on the category selected.  Users may override this function and provide an alternative useful life if professional judgement warrants doing so using TAB 7 below. Changes must be noted and source or justification included. The values in this TAB should be a summary of the costs entered into the Detailed Cost Spreadsheet with your application.</t>
    </r>
  </si>
  <si>
    <r>
      <t xml:space="preserve">7 - Cost Category List - </t>
    </r>
    <r>
      <rPr>
        <sz val="16"/>
        <rFont val="Arial"/>
        <family val="2"/>
      </rPr>
      <t>This worksheet contains lists for functional cost categories and associated useful life of catagories.</t>
    </r>
    <r>
      <rPr>
        <b/>
        <sz val="16"/>
        <rFont val="Arial"/>
        <family val="2"/>
      </rPr>
      <t xml:space="preserve"> </t>
    </r>
    <r>
      <rPr>
        <sz val="16"/>
        <rFont val="Arial"/>
        <family val="2"/>
      </rPr>
      <t>The labels and expected life information may be changes and an explanation for those canges documented to the side of the change.</t>
    </r>
  </si>
  <si>
    <r>
      <rPr>
        <b/>
        <sz val="16"/>
        <rFont val="Arial"/>
        <family val="2"/>
      </rPr>
      <t xml:space="preserve">1 - Inputs </t>
    </r>
    <r>
      <rPr>
        <sz val="16"/>
        <rFont val="Arial"/>
        <family val="2"/>
      </rPr>
      <t xml:space="preserve"> - This is the primary data entry worksheet where users provide a title for each alternative (up to 4 alternative per form, additional forms may be used if necessary), a brief descriptions of the alternative being considered, as well as, information on annual O&amp;M and length of construction. </t>
    </r>
    <r>
      <rPr>
        <i/>
        <sz val="16"/>
        <rFont val="Arial"/>
        <family val="2"/>
      </rPr>
      <t>The "preferred" alternative should be clearly identified.</t>
    </r>
  </si>
  <si>
    <r>
      <t xml:space="preserve">During the 2017 North Dakota Legislative Assembly, House Bill 1020 was passed, creating a new section of North Dakota Century Code (NDCC) 61-03-21.4 – requiring the State Engineer to develop “a life cycle analysis process for municipal water supply projects.”  
Life cycle analysis is defined in NDCC 61-02-02 as “the summation of all costs associated with the anticipated useful life of a project, including project development, land, construction, operation, maintenance, and disposal or decommissioning.”
This worksheet shall be used to evaluate the life cycle costs of water supply project alternatives by applicants requesting cost-share assistance from the North Dakota State Water Commission (SWC). </t>
    </r>
    <r>
      <rPr>
        <b/>
        <sz val="16"/>
        <rFont val="Arial"/>
        <family val="2"/>
      </rPr>
      <t>The completed electronic spreadsheet for Life Cycle Cost Analysis must be part of the applicant's funding request to the SWC. Alternatives must include a "Regionalization" and "Do Nothing" alternative unless adequate justification for exclusion is provided in the corresponding Description Input Field (TAB 1 - Inputs).</t>
    </r>
    <r>
      <rPr>
        <sz val="16"/>
        <rFont val="Arial"/>
        <family val="2"/>
      </rPr>
      <t xml:space="preserve">
</t>
    </r>
  </si>
  <si>
    <t>A summary of other alternatives that have been investigated, but rejected, and the reasoning for the rejections may be included seperately. LCCA should document the due diligence that would be given to a decision-making authority on the options to address a problem or need. The materials included can range from "Do Nothing" to a reasonable range of viable options that are justifiable in scale and need. One of the intended uses of this form is for consideration by the local government making the choice between alternatives.</t>
  </si>
  <si>
    <t>Municipal water supply projects within the service area of a regional or rural water supply system should include connection to that system as one of the alternatives, where feasible. Consideration should also be given to local vs regional system solutions to the problem statement where feasible. SWC staff may allow exclusion of regionalization alternatives in the model with sufficient justification.</t>
  </si>
  <si>
    <t>Current Water Montly Bill ($) for a 5,000 Gallon User</t>
  </si>
  <si>
    <t>New Connections Served</t>
  </si>
  <si>
    <t>Future Connections</t>
  </si>
  <si>
    <t>Connections Currently Served by Project</t>
  </si>
  <si>
    <t>New Connections</t>
  </si>
  <si>
    <t>Future Connections Served</t>
  </si>
  <si>
    <t>Current Connections Served</t>
  </si>
  <si>
    <t>Net Connections (New + Current)</t>
  </si>
  <si>
    <t>Version 1.2024.04.18</t>
  </si>
  <si>
    <t>Current CIF Balance</t>
  </si>
  <si>
    <t>Annual CIF Contribution</t>
  </si>
  <si>
    <t>Cash Funding Target (Percentage %) New Assets</t>
  </si>
  <si>
    <t>Cash Funding Target (Percentage %) Existing Asets</t>
  </si>
  <si>
    <t>Annual CIF Contribution suggested for the Project</t>
  </si>
  <si>
    <t>Required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</si>
</sst>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5" formatCode="&quot;$&quot;#,##0_);\(&quot;$&quot;#,##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2]* #,##0.00_);_([$€-2]* \(#,##0.00\);_([$€-2]* &quot;-&quot;??_)"/>
    <numFmt numFmtId="165" formatCode="[$$-409]#,##0"/>
    <numFmt numFmtId="166" formatCode="[$€-2]\ #,##0.00_);[Red]\([$€-2]\ #,##0.00\)"/>
    <numFmt numFmtId="167" formatCode="#,##0\ "/>
    <numFmt numFmtId="168" formatCode="#,##0_);\(#,##0\);\-_)"/>
    <numFmt numFmtId="169" formatCode="#,##0;\(#,##0\)"/>
    <numFmt numFmtId="170" formatCode="_-* #,##0.00_-;\-* #,##0.00_-;_-* &quot;-&quot;??_-;_-@_-"/>
    <numFmt numFmtId="171" formatCode="_-&quot;$&quot;* #,##0.00_-;\-&quot;$&quot;* #,##0.00_-;_-&quot;$&quot;* &quot;-&quot;??_-;_-@_-"/>
    <numFmt numFmtId="172" formatCode="_(* #,##0.0_);_(* \(#,##0.0\);_(* &quot;-&quot;??_);_(@_)"/>
    <numFmt numFmtId="173" formatCode="###0.00_)"/>
    <numFmt numFmtId="174" formatCode="#,##0_)"/>
    <numFmt numFmtId="175" formatCode="0.0_W"/>
    <numFmt numFmtId="176" formatCode="#,##0.00\ ;&quot; (&quot;#,##0.00\);&quot; -&quot;#\ ;@\ "/>
    <numFmt numFmtId="177" formatCode="#,##0.0"/>
    <numFmt numFmtId="178" formatCode="_-* #,##0\ _P_t_s_-;\-* #,##0\ _P_t_s_-;_-* &quot;-&quot;\ _P_t_s_-;_-@_-"/>
    <numFmt numFmtId="179" formatCode="_-* #,##0.00\ _P_t_s_-;\-* #,##0.00\ _P_t_s_-;_-* &quot;-&quot;??\ _P_t_s_-;_-@_-"/>
    <numFmt numFmtId="180" formatCode="_-&quot;S/.&quot;* #,##0_-;\-&quot;S/.&quot;* #,##0_-;_-&quot;S/.&quot;* &quot;-&quot;_-;_-@_-"/>
    <numFmt numFmtId="181" formatCode="_-&quot;S/.&quot;* #,##0.00_-;\-&quot;S/.&quot;* #,##0.00_-;_-&quot;S/.&quot;* &quot;-&quot;??_-;_-@_-"/>
    <numFmt numFmtId="182" formatCode="0.00_)"/>
    <numFmt numFmtId="183" formatCode="[$-409]mmmm\ d\,\ yyyy;@"/>
    <numFmt numFmtId="184" formatCode="0.0%"/>
    <numFmt numFmtId="185" formatCode="_(* #,##0_);_(* \(#,##0\);_(* &quot;-&quot;??_)"/>
    <numFmt numFmtId="186" formatCode="0.000%"/>
    <numFmt numFmtId="187" formatCode="&quot;$&quot;#,##0.00"/>
    <numFmt numFmtId="188" formatCode="&quot;$&quot;#,##0"/>
    <numFmt numFmtId="189" formatCode="_(* #,##0_);_(* \(#,##0\);_(* &quot;-&quot;??_);_(@_)"/>
    <numFmt numFmtId="190" formatCode="&quot;$&quot;#,##0.0"/>
    <numFmt numFmtId="191" formatCode="[$-409]mmmmm\-yy;@"/>
  </numFmts>
  <fonts count="17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26"/>
      <color theme="1"/>
      <name val="Calibri"/>
      <family val="2"/>
      <scheme val="minor"/>
    </font>
    <font>
      <b/>
      <sz val="30"/>
      <color theme="1"/>
      <name val="Calibri"/>
      <family val="2"/>
      <scheme val="minor"/>
    </font>
    <font>
      <sz val="11"/>
      <color theme="1"/>
      <name val="Arial"/>
      <family val="2"/>
    </font>
    <font>
      <b/>
      <sz val="28"/>
      <color theme="1"/>
      <name val="Calibri"/>
      <family val="2"/>
      <scheme val="minor"/>
    </font>
    <font>
      <b/>
      <sz val="48"/>
      <color theme="1"/>
      <name val="Arial Black"/>
      <family val="2"/>
    </font>
    <font>
      <b/>
      <sz val="24"/>
      <color theme="1"/>
      <name val="Calibri"/>
      <family val="2"/>
      <scheme val="minor"/>
    </font>
    <font>
      <b/>
      <sz val="18"/>
      <color theme="1"/>
      <name val="Calibri"/>
      <family val="2"/>
      <scheme val="minor"/>
    </font>
    <font>
      <b/>
      <sz val="18"/>
      <color rgb="FFFF0000"/>
      <name val="Calibri"/>
      <family val="2"/>
      <scheme val="minor"/>
    </font>
    <font>
      <b/>
      <sz val="16"/>
      <name val="Arial"/>
      <family val="2"/>
    </font>
    <font>
      <b/>
      <i/>
      <sz val="26"/>
      <color theme="1"/>
      <name val="Arial"/>
      <family val="2"/>
    </font>
    <font>
      <b/>
      <sz val="11"/>
      <color theme="1"/>
      <name val="Arial"/>
      <family val="2"/>
    </font>
    <font>
      <sz val="11"/>
      <name val="Arial"/>
      <family val="2"/>
    </font>
    <font>
      <sz val="11"/>
      <color indexed="8"/>
      <name val="Calibri"/>
      <family val="2"/>
    </font>
    <font>
      <sz val="10"/>
      <color theme="1"/>
      <name val="Arial"/>
      <family val="2"/>
    </font>
    <font>
      <sz val="11"/>
      <color indexed="9"/>
      <name val="Calibri"/>
      <family val="2"/>
    </font>
    <font>
      <sz val="10"/>
      <color theme="0"/>
      <name val="Arial"/>
      <family val="2"/>
    </font>
    <font>
      <sz val="12"/>
      <color theme="0"/>
      <name val="Arial"/>
      <family val="2"/>
    </font>
    <font>
      <sz val="12"/>
      <color theme="0"/>
      <name val="Arial Narrow"/>
      <family val="2"/>
    </font>
    <font>
      <sz val="11"/>
      <color theme="0"/>
      <name val="Times New Roman"/>
      <family val="2"/>
    </font>
    <font>
      <sz val="11"/>
      <color indexed="16"/>
      <name val="Calibri"/>
      <family val="2"/>
    </font>
    <font>
      <sz val="11"/>
      <color indexed="20"/>
      <name val="Calibri"/>
      <family val="2"/>
    </font>
    <font>
      <sz val="11"/>
      <color rgb="FF9C0006"/>
      <name val="Times New Roman"/>
      <family val="2"/>
    </font>
    <font>
      <b/>
      <i/>
      <u/>
      <sz val="10"/>
      <name val="Arial"/>
      <family val="2"/>
    </font>
    <font>
      <sz val="9"/>
      <color theme="0" tint="-0.499984740745262"/>
      <name val="Arial"/>
      <family val="2"/>
    </font>
    <font>
      <b/>
      <sz val="15"/>
      <color rgb="FF602320"/>
      <name val="Arial"/>
      <family val="2"/>
    </font>
    <font>
      <b/>
      <sz val="13"/>
      <color rgb="FFA32020"/>
      <name val="Arial"/>
      <family val="2"/>
    </font>
    <font>
      <b/>
      <sz val="11"/>
      <color rgb="FFA32020"/>
      <name val="Arial"/>
      <family val="2"/>
    </font>
    <font>
      <sz val="9"/>
      <name val="Arial"/>
      <family val="2"/>
    </font>
    <font>
      <i/>
      <sz val="8"/>
      <color indexed="8"/>
      <name val="Arial"/>
      <family val="2"/>
    </font>
    <font>
      <sz val="10"/>
      <color theme="1"/>
      <name val="Calibri"/>
      <family val="2"/>
      <scheme val="minor"/>
    </font>
    <font>
      <sz val="9"/>
      <color theme="1"/>
      <name val="Calibri"/>
      <family val="2"/>
      <scheme val="minor"/>
    </font>
    <font>
      <b/>
      <sz val="11"/>
      <color indexed="53"/>
      <name val="Calibri"/>
      <family val="2"/>
    </font>
    <font>
      <b/>
      <sz val="11"/>
      <color indexed="52"/>
      <name val="Calibri"/>
      <family val="2"/>
    </font>
    <font>
      <b/>
      <sz val="12"/>
      <color rgb="FFFA7D00"/>
      <name val="Arial"/>
      <family val="2"/>
    </font>
    <font>
      <b/>
      <sz val="12"/>
      <color rgb="FFFA7D00"/>
      <name val="Arial Narrow"/>
      <family val="2"/>
    </font>
    <font>
      <b/>
      <sz val="11"/>
      <color rgb="FFFA7D00"/>
      <name val="Calibri"/>
      <family val="2"/>
    </font>
    <font>
      <b/>
      <sz val="11"/>
      <color indexed="9"/>
      <name val="Calibri"/>
      <family val="2"/>
    </font>
    <font>
      <sz val="12"/>
      <name val="Helv"/>
    </font>
    <font>
      <sz val="10"/>
      <name val="Arial"/>
      <family val="2"/>
    </font>
    <font>
      <sz val="10"/>
      <color indexed="8"/>
      <name val="Arial"/>
      <family val="2"/>
    </font>
    <font>
      <sz val="10"/>
      <name val="Tahoma"/>
      <family val="2"/>
    </font>
    <font>
      <sz val="10"/>
      <color theme="1"/>
      <name val="Tahoma"/>
      <family val="2"/>
    </font>
    <font>
      <sz val="12"/>
      <color theme="1"/>
      <name val="Arial Narrow"/>
      <family val="2"/>
    </font>
    <font>
      <sz val="10"/>
      <name val="Times New Roman"/>
      <family val="1"/>
    </font>
    <font>
      <b/>
      <sz val="12"/>
      <name val="Helv"/>
    </font>
    <font>
      <sz val="10"/>
      <name val="Helv"/>
    </font>
    <font>
      <sz val="8"/>
      <name val="Tms Rmn"/>
    </font>
    <font>
      <sz val="9"/>
      <name val="Helv"/>
    </font>
    <font>
      <vertAlign val="superscript"/>
      <sz val="12"/>
      <name val="Helv"/>
    </font>
    <font>
      <b/>
      <sz val="11"/>
      <color indexed="8"/>
      <name val="Calibri"/>
      <family val="2"/>
    </font>
    <font>
      <b/>
      <sz val="10"/>
      <color theme="0"/>
      <name val="Calibri"/>
      <family val="2"/>
      <scheme val="minor"/>
    </font>
    <font>
      <sz val="10"/>
      <name val="SimSun"/>
      <family val="2"/>
    </font>
    <font>
      <i/>
      <sz val="11"/>
      <color indexed="23"/>
      <name val="Calibri"/>
      <family val="2"/>
    </font>
    <font>
      <b/>
      <sz val="10"/>
      <color rgb="FF333333"/>
      <name val="Calibri"/>
      <family val="2"/>
      <scheme val="minor"/>
    </font>
    <font>
      <sz val="11"/>
      <color indexed="17"/>
      <name val="Calibri"/>
      <family val="2"/>
    </font>
    <font>
      <sz val="8"/>
      <name val="Arial"/>
      <family val="2"/>
    </font>
    <font>
      <b/>
      <sz val="9"/>
      <color theme="1"/>
      <name val="Calibri"/>
      <family val="2"/>
      <scheme val="minor"/>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3"/>
      <color theme="3"/>
      <name val="Arial"/>
      <family val="2"/>
    </font>
    <font>
      <b/>
      <sz val="13"/>
      <color theme="3"/>
      <name val="Arial Narrow"/>
      <family val="2"/>
    </font>
    <font>
      <b/>
      <sz val="13"/>
      <color theme="3"/>
      <name val="Calibri"/>
      <family val="2"/>
    </font>
    <font>
      <b/>
      <sz val="11"/>
      <color indexed="62"/>
      <name val="Calibri"/>
      <family val="2"/>
    </font>
    <font>
      <b/>
      <sz val="11"/>
      <color indexed="56"/>
      <name val="Calibri"/>
      <family val="2"/>
    </font>
    <font>
      <b/>
      <sz val="10"/>
      <name val="Helv"/>
    </font>
    <font>
      <b/>
      <sz val="9"/>
      <name val="Helv"/>
    </font>
    <font>
      <sz val="8.5"/>
      <name val="Helv"/>
    </font>
    <font>
      <sz val="8"/>
      <name val="Helv"/>
    </font>
    <font>
      <u/>
      <sz val="11"/>
      <color theme="10"/>
      <name val="Calibri"/>
      <family val="2"/>
    </font>
    <font>
      <u/>
      <sz val="10"/>
      <color theme="10"/>
      <name val="Arial"/>
      <family val="2"/>
    </font>
    <font>
      <u/>
      <sz val="10"/>
      <color indexed="12"/>
      <name val="Arial"/>
      <family val="2"/>
    </font>
    <font>
      <u/>
      <sz val="11"/>
      <color theme="10"/>
      <name val="Calibri"/>
      <family val="2"/>
      <scheme val="minor"/>
    </font>
    <font>
      <sz val="10"/>
      <name val="Calibri"/>
      <family val="2"/>
      <scheme val="minor"/>
    </font>
    <font>
      <sz val="12"/>
      <color rgb="FF3F3F76"/>
      <name val="Arial"/>
      <family val="2"/>
    </font>
    <font>
      <sz val="12"/>
      <color rgb="FF3F3F76"/>
      <name val="Arial Narrow"/>
      <family val="2"/>
    </font>
    <font>
      <sz val="10"/>
      <color theme="4"/>
      <name val="Arial"/>
      <family val="2"/>
    </font>
    <font>
      <sz val="11"/>
      <color rgb="FF3F3F76"/>
      <name val="Calibri"/>
      <family val="2"/>
    </font>
    <font>
      <sz val="11"/>
      <color indexed="62"/>
      <name val="Calibri"/>
      <family val="2"/>
    </font>
    <font>
      <sz val="11"/>
      <color theme="4"/>
      <name val="Calibri"/>
      <family val="2"/>
      <scheme val="minor"/>
    </font>
    <font>
      <sz val="11"/>
      <color indexed="53"/>
      <name val="Calibri"/>
      <family val="2"/>
    </font>
    <font>
      <sz val="11"/>
      <color indexed="52"/>
      <name val="Calibri"/>
      <family val="2"/>
    </font>
    <font>
      <sz val="10"/>
      <name val="Geneva"/>
      <family val="2"/>
    </font>
    <font>
      <sz val="11"/>
      <color indexed="60"/>
      <name val="Calibri"/>
      <family val="2"/>
    </font>
    <font>
      <sz val="7"/>
      <name val="Small Fonts"/>
      <family val="2"/>
    </font>
    <font>
      <b/>
      <sz val="10"/>
      <name val="Calibri"/>
      <family val="2"/>
      <scheme val="minor"/>
    </font>
    <font>
      <b/>
      <i/>
      <sz val="16"/>
      <name val="Helv"/>
    </font>
    <font>
      <sz val="12"/>
      <color indexed="8"/>
      <name val="Verdana"/>
      <family val="2"/>
    </font>
    <font>
      <sz val="12"/>
      <color theme="1"/>
      <name val="Arial"/>
      <family val="2"/>
    </font>
    <font>
      <sz val="10"/>
      <name val="MS Sans Serif"/>
      <family val="2"/>
    </font>
    <font>
      <sz val="10"/>
      <name val="Arial Unicode MS"/>
      <family val="2"/>
    </font>
    <font>
      <sz val="12"/>
      <color theme="1"/>
      <name val="Times New Roman"/>
      <family val="2"/>
    </font>
    <font>
      <sz val="10"/>
      <color theme="1"/>
      <name val="Calibri"/>
      <family val="2"/>
    </font>
    <font>
      <sz val="12"/>
      <name val="Arial"/>
      <family val="2"/>
    </font>
    <font>
      <sz val="9"/>
      <name val="Century Schoolbook"/>
      <family val="1"/>
    </font>
    <font>
      <sz val="14"/>
      <name val="–¾’©"/>
      <charset val="128"/>
    </font>
    <font>
      <b/>
      <sz val="11"/>
      <color indexed="63"/>
      <name val="Calibri"/>
      <family val="2"/>
    </font>
    <font>
      <sz val="8"/>
      <name val="Times New Roman"/>
      <family val="1"/>
    </font>
    <font>
      <b/>
      <sz val="8"/>
      <name val="Arial"/>
      <family val="2"/>
    </font>
    <font>
      <b/>
      <sz val="9"/>
      <name val="Arial"/>
      <family val="2"/>
    </font>
    <font>
      <sz val="14"/>
      <name val="Arial"/>
      <family val="2"/>
    </font>
    <font>
      <sz val="18"/>
      <name val="Arial"/>
      <family val="2"/>
    </font>
    <font>
      <b/>
      <sz val="18"/>
      <color indexed="62"/>
      <name val="Cambria"/>
      <family val="2"/>
    </font>
    <font>
      <b/>
      <sz val="12"/>
      <color theme="5"/>
      <name val="Tahoma"/>
      <family val="2"/>
    </font>
    <font>
      <b/>
      <sz val="14"/>
      <name val="Helv"/>
    </font>
    <font>
      <b/>
      <sz val="12"/>
      <color theme="4"/>
      <name val="Calibri"/>
      <family val="2"/>
      <scheme val="minor"/>
    </font>
    <font>
      <b/>
      <sz val="11"/>
      <name val="Times New Roman"/>
      <family val="1"/>
    </font>
    <font>
      <b/>
      <sz val="18"/>
      <color indexed="56"/>
      <name val="Cambria"/>
      <family val="2"/>
    </font>
    <font>
      <b/>
      <sz val="11"/>
      <color theme="1"/>
      <name val="Times New Roman"/>
      <family val="2"/>
    </font>
    <font>
      <sz val="11"/>
      <color indexed="10"/>
      <name val="Calibri"/>
      <family val="2"/>
    </font>
    <font>
      <sz val="10"/>
      <color rgb="FFFF0000"/>
      <name val="Arial"/>
      <family val="2"/>
    </font>
    <font>
      <b/>
      <sz val="8"/>
      <name val="Helv"/>
    </font>
    <font>
      <b/>
      <sz val="16"/>
      <color theme="1"/>
      <name val="Arial"/>
      <family val="2"/>
    </font>
    <font>
      <b/>
      <sz val="12"/>
      <color theme="1"/>
      <name val="Arial"/>
      <family val="2"/>
    </font>
    <font>
      <b/>
      <sz val="12"/>
      <name val="Arial"/>
      <family val="2"/>
    </font>
    <font>
      <b/>
      <sz val="12"/>
      <color theme="0"/>
      <name val="Arial"/>
      <family val="2"/>
    </font>
    <font>
      <sz val="11"/>
      <name val="Calibri"/>
      <family val="2"/>
      <scheme val="minor"/>
    </font>
    <font>
      <u/>
      <sz val="11"/>
      <name val="Calibri"/>
      <family val="2"/>
      <scheme val="minor"/>
    </font>
    <font>
      <sz val="12"/>
      <color theme="0" tint="-0.249977111117893"/>
      <name val="Arial"/>
      <family val="2"/>
    </font>
    <font>
      <sz val="12"/>
      <color rgb="FF004E97"/>
      <name val="Arial"/>
      <family val="2"/>
    </font>
    <font>
      <sz val="12"/>
      <color theme="3"/>
      <name val="Arial"/>
      <family val="2"/>
    </font>
    <font>
      <sz val="12"/>
      <color rgb="FF000000"/>
      <name val="Arial"/>
      <family val="2"/>
    </font>
    <font>
      <b/>
      <sz val="12"/>
      <color rgb="FF000000"/>
      <name val="Arial"/>
      <family val="2"/>
    </font>
    <font>
      <b/>
      <sz val="12"/>
      <color theme="5" tint="-0.249977111117893"/>
      <name val="Arial"/>
      <family val="2"/>
    </font>
    <font>
      <sz val="12"/>
      <color theme="0" tint="-0.34998626667073579"/>
      <name val="Arial"/>
      <family val="2"/>
    </font>
    <font>
      <b/>
      <sz val="10"/>
      <name val="Arial"/>
      <family val="2"/>
    </font>
    <font>
      <b/>
      <sz val="12"/>
      <color theme="3"/>
      <name val="Arial"/>
      <family val="2"/>
    </font>
    <font>
      <u/>
      <sz val="12"/>
      <color theme="1"/>
      <name val="Arial"/>
      <family val="2"/>
    </font>
    <font>
      <sz val="12"/>
      <color rgb="FFFF0000"/>
      <name val="Calibri"/>
      <family val="2"/>
      <scheme val="minor"/>
    </font>
    <font>
      <sz val="16"/>
      <name val="Arial"/>
      <family val="2"/>
    </font>
    <font>
      <b/>
      <u/>
      <sz val="16"/>
      <color theme="1"/>
      <name val="Arial"/>
      <family val="2"/>
    </font>
    <font>
      <b/>
      <sz val="12"/>
      <color rgb="FFFF0000"/>
      <name val="Arial"/>
      <family val="2"/>
    </font>
    <font>
      <sz val="12"/>
      <color rgb="FFFF0000"/>
      <name val="Arial"/>
      <family val="2"/>
    </font>
    <font>
      <b/>
      <strike/>
      <sz val="10"/>
      <name val="Arial"/>
      <family val="2"/>
    </font>
    <font>
      <b/>
      <u/>
      <sz val="11"/>
      <name val="Calibri"/>
      <family val="2"/>
      <scheme val="minor"/>
    </font>
    <font>
      <sz val="12"/>
      <name val="Calibri"/>
      <family val="2"/>
      <scheme val="minor"/>
    </font>
    <font>
      <b/>
      <sz val="14"/>
      <name val="Arial"/>
      <family val="2"/>
    </font>
    <font>
      <b/>
      <sz val="11"/>
      <name val="Calibri"/>
      <family val="2"/>
      <scheme val="minor"/>
    </font>
    <font>
      <b/>
      <i/>
      <sz val="12"/>
      <name val="Calibri"/>
      <family val="2"/>
      <scheme val="minor"/>
    </font>
    <font>
      <b/>
      <sz val="11"/>
      <name val="Arial"/>
      <family val="2"/>
    </font>
    <font>
      <u/>
      <sz val="12"/>
      <name val="Arial"/>
      <family val="2"/>
    </font>
    <font>
      <i/>
      <sz val="16"/>
      <name val="Arial"/>
      <family val="2"/>
    </font>
    <font>
      <b/>
      <i/>
      <u/>
      <sz val="16"/>
      <color theme="1"/>
      <name val="Arial"/>
      <family val="2"/>
    </font>
    <font>
      <sz val="14"/>
      <name val="Calibri"/>
      <family val="2"/>
      <scheme val="minor"/>
    </font>
    <font>
      <b/>
      <sz val="22"/>
      <name val="Arial"/>
      <family val="2"/>
    </font>
    <font>
      <b/>
      <sz val="18"/>
      <color rgb="FF000000"/>
      <name val="Times New Roman"/>
      <family val="1"/>
    </font>
    <font>
      <sz val="18"/>
      <color rgb="FF000000"/>
      <name val="Times New Roman"/>
      <family val="1"/>
    </font>
    <font>
      <sz val="12"/>
      <color theme="1"/>
      <name val="Calibri"/>
      <family val="2"/>
    </font>
    <font>
      <sz val="14"/>
      <color rgb="FF000000"/>
      <name val="Times New Roman"/>
      <family val="1"/>
    </font>
    <font>
      <b/>
      <sz val="14"/>
      <color rgb="FF000000"/>
      <name val="Times New Roman"/>
      <family val="1"/>
    </font>
    <font>
      <sz val="14"/>
      <color rgb="FF000000"/>
      <name val="Calibri"/>
      <family val="2"/>
    </font>
    <font>
      <sz val="14"/>
      <color theme="0"/>
      <name val="Times New Roman"/>
      <family val="1"/>
    </font>
    <font>
      <sz val="18"/>
      <color rgb="FFFF0000"/>
      <name val="Calibri"/>
      <family val="2"/>
      <scheme val="minor"/>
    </font>
    <font>
      <sz val="12"/>
      <color rgb="FF000000"/>
      <name val="Times New Roman"/>
      <family val="1"/>
    </font>
    <font>
      <sz val="11"/>
      <color rgb="FF000000"/>
      <name val="Arial"/>
      <family val="2"/>
    </font>
  </fonts>
  <fills count="11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4E97"/>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rgb="FF01FF00"/>
        <bgColor indexed="64"/>
      </patternFill>
    </fill>
    <fill>
      <patternFill patternType="solid">
        <fgColor rgb="FFFF3333"/>
        <bgColor indexed="6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2"/>
        <bgColor indexed="52"/>
      </patternFill>
    </fill>
    <fill>
      <patternFill patternType="solid">
        <fgColor indexed="53"/>
      </patternFill>
    </fill>
    <fill>
      <patternFill patternType="solid">
        <fgColor indexed="45"/>
        <bgColor indexed="45"/>
      </patternFill>
    </fill>
    <fill>
      <patternFill patternType="solid">
        <fgColor indexed="43"/>
      </patternFill>
    </fill>
    <fill>
      <patternFill patternType="solid">
        <fgColor theme="0" tint="-0.14999847407452621"/>
        <bgColor indexed="64"/>
      </patternFill>
    </fill>
    <fill>
      <patternFill patternType="solid">
        <fgColor indexed="9"/>
        <bgColor indexed="9"/>
      </patternFill>
    </fill>
    <fill>
      <patternFill patternType="solid">
        <fgColor indexed="22"/>
      </patternFill>
    </fill>
    <fill>
      <patternFill patternType="solid">
        <fgColor indexed="55"/>
      </patternFill>
    </fill>
    <fill>
      <patternFill patternType="solid">
        <fgColor rgb="FFFFCCCC"/>
        <bgColor indexed="64"/>
      </patternFill>
    </fill>
    <fill>
      <patternFill patternType="solid">
        <fgColor rgb="FFFF9999"/>
        <bgColor indexed="64"/>
      </patternFill>
    </fill>
    <fill>
      <patternFill patternType="solid">
        <fgColor rgb="FFFF6666"/>
        <bgColor indexed="64"/>
      </patternFill>
    </fill>
    <fill>
      <patternFill patternType="solid">
        <fgColor rgb="FFCC6666"/>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rgb="FFFF0000"/>
        <bgColor indexed="64"/>
      </patternFill>
    </fill>
    <fill>
      <patternFill patternType="solid">
        <fgColor indexed="22"/>
        <bgColor indexed="64"/>
      </patternFill>
    </fill>
    <fill>
      <patternFill patternType="solid">
        <fgColor indexed="22"/>
        <bgColor indexed="9"/>
      </patternFill>
    </fill>
    <fill>
      <patternFill patternType="solid">
        <fgColor rgb="FFFF00FF"/>
        <bgColor indexed="64"/>
      </patternFill>
    </fill>
    <fill>
      <patternFill patternType="solid">
        <fgColor indexed="26"/>
        <bgColor indexed="64"/>
      </patternFill>
    </fill>
    <fill>
      <patternFill patternType="solid">
        <fgColor indexed="43"/>
        <bgColor indexed="43"/>
      </patternFill>
    </fill>
    <fill>
      <patternFill patternType="solid">
        <fgColor rgb="FF92D050"/>
        <bgColor indexed="64"/>
      </patternFill>
    </fill>
    <fill>
      <patternFill patternType="solid">
        <fgColor indexed="26"/>
      </patternFill>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31"/>
        <bgColor indexed="64"/>
      </patternFill>
    </fill>
    <fill>
      <patternFill patternType="solid">
        <fgColor indexed="43"/>
        <bgColor indexed="64"/>
      </patternFill>
    </fill>
    <fill>
      <patternFill patternType="solid">
        <fgColor rgb="FFCCFFFF"/>
        <bgColor indexed="64"/>
      </patternFill>
    </fill>
    <fill>
      <patternFill patternType="solid">
        <fgColor rgb="FF01FFFF"/>
        <bgColor indexed="64"/>
      </patternFill>
    </fill>
    <fill>
      <patternFill patternType="solid">
        <fgColor rgb="FF99CCCC"/>
        <bgColor indexed="64"/>
      </patternFill>
    </fill>
    <fill>
      <patternFill patternType="solid">
        <fgColor rgb="FF00CCCC"/>
        <bgColor indexed="64"/>
      </patternFill>
    </fill>
    <fill>
      <patternFill patternType="solid">
        <fgColor rgb="FF669999"/>
        <bgColor indexed="64"/>
      </patternFill>
    </fill>
    <fill>
      <patternFill patternType="solid">
        <fgColor rgb="FF009999"/>
        <bgColor indexed="64"/>
      </patternFill>
    </fill>
    <fill>
      <patternFill patternType="solid">
        <fgColor rgb="FFFFCCFF"/>
        <bgColor indexed="64"/>
      </patternFill>
    </fill>
    <fill>
      <patternFill patternType="solid">
        <fgColor rgb="FFFF99FF"/>
        <bgColor indexed="64"/>
      </patternFill>
    </fill>
    <fill>
      <patternFill patternType="solid">
        <fgColor rgb="FFFF33FF"/>
        <bgColor indexed="64"/>
      </patternFill>
    </fill>
    <fill>
      <patternFill patternType="solid">
        <fgColor rgb="FFCC99CC"/>
        <bgColor indexed="64"/>
      </patternFill>
    </fill>
    <fill>
      <patternFill patternType="solid">
        <fgColor rgb="FFCC66CC"/>
        <bgColor indexed="64"/>
      </patternFill>
    </fill>
    <fill>
      <patternFill patternType="solid">
        <fgColor indexed="22"/>
        <bgColor indexed="55"/>
      </patternFill>
    </fill>
    <fill>
      <patternFill patternType="solid">
        <fgColor rgb="FF333333"/>
        <bgColor indexed="64"/>
      </patternFill>
    </fill>
    <fill>
      <patternFill patternType="solid">
        <fgColor rgb="FFCCFFCC"/>
        <bgColor indexed="64"/>
      </patternFill>
    </fill>
    <fill>
      <patternFill patternType="solid">
        <fgColor theme="6" tint="-0.249977111117893"/>
        <bgColor indexed="64"/>
      </patternFill>
    </fill>
    <fill>
      <patternFill patternType="solid">
        <fgColor rgb="FF54585A"/>
        <bgColor indexed="64"/>
      </patternFill>
    </fill>
    <fill>
      <patternFill patternType="solid">
        <fgColor rgb="FFD8E4BC"/>
        <bgColor indexed="64"/>
      </patternFill>
    </fill>
    <fill>
      <patternFill patternType="solid">
        <fgColor theme="5" tint="0.39997558519241921"/>
        <bgColor indexed="64"/>
      </patternFill>
    </fill>
    <fill>
      <patternFill patternType="solid">
        <fgColor rgb="FFC1D72E"/>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3" tint="0.59999389629810485"/>
        <bgColor indexed="64"/>
      </patternFill>
    </fill>
  </fills>
  <borders count="9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thin">
        <color auto="1"/>
      </right>
      <top style="thin">
        <color auto="1"/>
      </top>
      <bottom style="thin">
        <color auto="1"/>
      </bottom>
      <diagonal/>
    </border>
    <border>
      <left/>
      <right/>
      <top/>
      <bottom style="medium">
        <color rgb="FF602320"/>
      </bottom>
      <diagonal/>
    </border>
    <border>
      <left/>
      <right/>
      <top/>
      <bottom style="medium">
        <color rgb="FFA3202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dashed">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n">
        <color indexed="22"/>
      </bottom>
      <diagonal/>
    </border>
    <border>
      <left/>
      <right/>
      <top style="medium">
        <color theme="4"/>
      </top>
      <bottom/>
      <diagonal/>
    </border>
    <border>
      <left style="thick">
        <color theme="0"/>
      </left>
      <right style="thick">
        <color theme="0"/>
      </right>
      <top/>
      <bottom style="thin">
        <color theme="0" tint="-0.24994659260841701"/>
      </bottom>
      <diagonal/>
    </border>
    <border>
      <left/>
      <right/>
      <top/>
      <bottom style="thick">
        <color indexed="54"/>
      </bottom>
      <diagonal/>
    </border>
    <border>
      <left/>
      <right/>
      <top/>
      <bottom style="thick">
        <color indexed="62"/>
      </bottom>
      <diagonal/>
    </border>
    <border>
      <left/>
      <right/>
      <top/>
      <bottom style="thick">
        <color indexed="22"/>
      </bottom>
      <diagonal/>
    </border>
    <border>
      <left/>
      <right/>
      <top/>
      <bottom style="medium">
        <color indexed="44"/>
      </bottom>
      <diagonal/>
    </border>
    <border>
      <left/>
      <right/>
      <top/>
      <bottom style="medium">
        <color indexed="30"/>
      </bottom>
      <diagonal/>
    </border>
    <border>
      <left/>
      <right/>
      <top/>
      <bottom style="hair">
        <color indexed="64"/>
      </bottom>
      <diagonal/>
    </border>
    <border>
      <left/>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theme="0" tint="-0.249977111117893"/>
      </bottom>
      <diagonal/>
    </border>
    <border>
      <left/>
      <right/>
      <top/>
      <bottom style="thin">
        <color indexed="8"/>
      </bottom>
      <diagonal/>
    </border>
    <border>
      <left style="thin">
        <color indexed="8"/>
      </left>
      <right/>
      <top/>
      <bottom/>
      <diagonal/>
    </border>
    <border>
      <left/>
      <right/>
      <top style="thin">
        <color indexed="8"/>
      </top>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right/>
      <top/>
      <bottom style="hair">
        <color indexed="8"/>
      </bottom>
      <diagonal/>
    </border>
    <border>
      <left/>
      <right/>
      <top style="thin">
        <color indexed="54"/>
      </top>
      <bottom style="double">
        <color indexed="54"/>
      </bottom>
      <diagonal/>
    </border>
    <border>
      <left/>
      <right/>
      <top style="thin">
        <color indexed="62"/>
      </top>
      <bottom style="double">
        <color indexed="62"/>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bottom style="thin">
        <color auto="1"/>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auto="1"/>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style="thin">
        <color indexed="64"/>
      </right>
      <top style="thin">
        <color auto="1"/>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s>
  <cellStyleXfs count="10971">
    <xf numFmtId="0" fontId="0" fillId="0" borderId="0"/>
    <xf numFmtId="9" fontId="1" fillId="0" borderId="0" applyFont="0" applyFill="0" applyBorder="0" applyAlignment="0" applyProtection="0"/>
    <xf numFmtId="0" fontId="1" fillId="0" borderId="0"/>
    <xf numFmtId="164" fontId="30" fillId="35" borderId="0" applyNumberFormat="0" applyBorder="0" applyAlignment="0" applyProtection="0"/>
    <xf numFmtId="164" fontId="30" fillId="35" borderId="0" applyNumberFormat="0" applyBorder="0" applyAlignment="0" applyProtection="0"/>
    <xf numFmtId="164" fontId="30" fillId="35" borderId="0" applyNumberFormat="0" applyBorder="0" applyAlignment="0" applyProtection="0"/>
    <xf numFmtId="164" fontId="30" fillId="35" borderId="0" applyNumberFormat="0" applyBorder="0" applyAlignment="0" applyProtection="0"/>
    <xf numFmtId="164"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0"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0" fillId="35" borderId="0" applyNumberFormat="0" applyBorder="0" applyAlignment="0" applyProtection="0"/>
    <xf numFmtId="164" fontId="30" fillId="35" borderId="0" applyNumberFormat="0" applyBorder="0" applyAlignment="0" applyProtection="0"/>
    <xf numFmtId="164" fontId="30" fillId="35" borderId="0" applyNumberFormat="0" applyBorder="0" applyAlignment="0" applyProtection="0"/>
    <xf numFmtId="164" fontId="30" fillId="35" borderId="0" applyNumberFormat="0" applyBorder="0" applyAlignment="0" applyProtection="0"/>
    <xf numFmtId="164" fontId="30" fillId="35" borderId="0" applyNumberFormat="0" applyBorder="0" applyAlignment="0" applyProtection="0"/>
    <xf numFmtId="164" fontId="30" fillId="35" borderId="0" applyNumberFormat="0" applyBorder="0" applyAlignment="0" applyProtection="0"/>
    <xf numFmtId="164" fontId="30" fillId="35" borderId="0" applyNumberFormat="0" applyBorder="0" applyAlignment="0" applyProtection="0"/>
    <xf numFmtId="164" fontId="30" fillId="35" borderId="0" applyNumberFormat="0" applyBorder="0" applyAlignment="0" applyProtection="0"/>
    <xf numFmtId="164" fontId="30" fillId="36" borderId="0" applyNumberFormat="0" applyBorder="0" applyAlignment="0" applyProtection="0"/>
    <xf numFmtId="164" fontId="30" fillId="36" borderId="0" applyNumberFormat="0" applyBorder="0" applyAlignment="0" applyProtection="0"/>
    <xf numFmtId="164" fontId="30" fillId="36" borderId="0" applyNumberFormat="0" applyBorder="0" applyAlignment="0" applyProtection="0"/>
    <xf numFmtId="164" fontId="30" fillId="36" borderId="0" applyNumberFormat="0" applyBorder="0" applyAlignment="0" applyProtection="0"/>
    <xf numFmtId="164"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0" fillId="3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0" fillId="3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164" fontId="30" fillId="36" borderId="0" applyNumberFormat="0" applyBorder="0" applyAlignment="0" applyProtection="0"/>
    <xf numFmtId="164" fontId="30" fillId="36" borderId="0" applyNumberFormat="0" applyBorder="0" applyAlignment="0" applyProtection="0"/>
    <xf numFmtId="164" fontId="30" fillId="36" borderId="0" applyNumberFormat="0" applyBorder="0" applyAlignment="0" applyProtection="0"/>
    <xf numFmtId="164" fontId="30" fillId="36" borderId="0" applyNumberFormat="0" applyBorder="0" applyAlignment="0" applyProtection="0"/>
    <xf numFmtId="164" fontId="30" fillId="36" borderId="0" applyNumberFormat="0" applyBorder="0" applyAlignment="0" applyProtection="0"/>
    <xf numFmtId="164" fontId="30" fillId="36" borderId="0" applyNumberFormat="0" applyBorder="0" applyAlignment="0" applyProtection="0"/>
    <xf numFmtId="164" fontId="30" fillId="36" borderId="0" applyNumberFormat="0" applyBorder="0" applyAlignment="0" applyProtection="0"/>
    <xf numFmtId="164" fontId="30" fillId="37" borderId="0" applyNumberFormat="0" applyBorder="0" applyAlignment="0" applyProtection="0"/>
    <xf numFmtId="164" fontId="30" fillId="37" borderId="0" applyNumberFormat="0" applyBorder="0" applyAlignment="0" applyProtection="0"/>
    <xf numFmtId="164" fontId="30" fillId="37" borderId="0" applyNumberFormat="0" applyBorder="0" applyAlignment="0" applyProtection="0"/>
    <xf numFmtId="164" fontId="30" fillId="37" borderId="0" applyNumberFormat="0" applyBorder="0" applyAlignment="0" applyProtection="0"/>
    <xf numFmtId="164"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0"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0" fillId="37" borderId="0" applyNumberFormat="0" applyBorder="0" applyAlignment="0" applyProtection="0"/>
    <xf numFmtId="164" fontId="30" fillId="37" borderId="0" applyNumberFormat="0" applyBorder="0" applyAlignment="0" applyProtection="0"/>
    <xf numFmtId="164" fontId="30" fillId="37" borderId="0" applyNumberFormat="0" applyBorder="0" applyAlignment="0" applyProtection="0"/>
    <xf numFmtId="164" fontId="30" fillId="37" borderId="0" applyNumberFormat="0" applyBorder="0" applyAlignment="0" applyProtection="0"/>
    <xf numFmtId="164" fontId="30" fillId="37" borderId="0" applyNumberFormat="0" applyBorder="0" applyAlignment="0" applyProtection="0"/>
    <xf numFmtId="164" fontId="30" fillId="37" borderId="0" applyNumberFormat="0" applyBorder="0" applyAlignment="0" applyProtection="0"/>
    <xf numFmtId="164" fontId="30" fillId="37" borderId="0" applyNumberFormat="0" applyBorder="0" applyAlignment="0" applyProtection="0"/>
    <xf numFmtId="164" fontId="30" fillId="37" borderId="0" applyNumberFormat="0" applyBorder="0" applyAlignment="0" applyProtection="0"/>
    <xf numFmtId="164" fontId="30" fillId="38" borderId="0" applyNumberFormat="0" applyBorder="0" applyAlignment="0" applyProtection="0"/>
    <xf numFmtId="164" fontId="30" fillId="38" borderId="0" applyNumberFormat="0" applyBorder="0" applyAlignment="0" applyProtection="0"/>
    <xf numFmtId="164" fontId="30" fillId="38" borderId="0" applyNumberFormat="0" applyBorder="0" applyAlignment="0" applyProtection="0"/>
    <xf numFmtId="164" fontId="30" fillId="38" borderId="0" applyNumberFormat="0" applyBorder="0" applyAlignment="0" applyProtection="0"/>
    <xf numFmtId="164"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0" fillId="3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0" fillId="38" borderId="0" applyNumberFormat="0" applyBorder="0" applyAlignment="0" applyProtection="0"/>
    <xf numFmtId="164" fontId="30" fillId="38" borderId="0" applyNumberFormat="0" applyBorder="0" applyAlignment="0" applyProtection="0"/>
    <xf numFmtId="164" fontId="30" fillId="38" borderId="0" applyNumberFormat="0" applyBorder="0" applyAlignment="0" applyProtection="0"/>
    <xf numFmtId="164" fontId="30" fillId="38" borderId="0" applyNumberFormat="0" applyBorder="0" applyAlignment="0" applyProtection="0"/>
    <xf numFmtId="164" fontId="30" fillId="38" borderId="0" applyNumberFormat="0" applyBorder="0" applyAlignment="0" applyProtection="0"/>
    <xf numFmtId="164" fontId="30" fillId="38" borderId="0" applyNumberFormat="0" applyBorder="0" applyAlignment="0" applyProtection="0"/>
    <xf numFmtId="164" fontId="30" fillId="38" borderId="0" applyNumberFormat="0" applyBorder="0" applyAlignment="0" applyProtection="0"/>
    <xf numFmtId="164" fontId="30" fillId="38" borderId="0" applyNumberFormat="0" applyBorder="0" applyAlignment="0" applyProtection="0"/>
    <xf numFmtId="164" fontId="30" fillId="39" borderId="0" applyNumberFormat="0" applyBorder="0" applyAlignment="0" applyProtection="0"/>
    <xf numFmtId="164" fontId="30" fillId="39" borderId="0" applyNumberFormat="0" applyBorder="0" applyAlignment="0" applyProtection="0"/>
    <xf numFmtId="164" fontId="30" fillId="39" borderId="0" applyNumberFormat="0" applyBorder="0" applyAlignment="0" applyProtection="0"/>
    <xf numFmtId="164" fontId="30" fillId="39" borderId="0" applyNumberFormat="0" applyBorder="0" applyAlignment="0" applyProtection="0"/>
    <xf numFmtId="164"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0" fillId="3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0" fillId="39" borderId="0" applyNumberFormat="0" applyBorder="0" applyAlignment="0" applyProtection="0"/>
    <xf numFmtId="164" fontId="30" fillId="39" borderId="0" applyNumberFormat="0" applyBorder="0" applyAlignment="0" applyProtection="0"/>
    <xf numFmtId="164" fontId="30" fillId="39" borderId="0" applyNumberFormat="0" applyBorder="0" applyAlignment="0" applyProtection="0"/>
    <xf numFmtId="164" fontId="30" fillId="39" borderId="0" applyNumberFormat="0" applyBorder="0" applyAlignment="0" applyProtection="0"/>
    <xf numFmtId="164" fontId="30" fillId="39" borderId="0" applyNumberFormat="0" applyBorder="0" applyAlignment="0" applyProtection="0"/>
    <xf numFmtId="164" fontId="30" fillId="39" borderId="0" applyNumberFormat="0" applyBorder="0" applyAlignment="0" applyProtection="0"/>
    <xf numFmtId="164" fontId="30" fillId="39" borderId="0" applyNumberFormat="0" applyBorder="0" applyAlignment="0" applyProtection="0"/>
    <xf numFmtId="164" fontId="30" fillId="39" borderId="0" applyNumberFormat="0" applyBorder="0" applyAlignment="0" applyProtection="0"/>
    <xf numFmtId="164" fontId="30" fillId="40" borderId="0" applyNumberFormat="0" applyBorder="0" applyAlignment="0" applyProtection="0"/>
    <xf numFmtId="164" fontId="30" fillId="40" borderId="0" applyNumberFormat="0" applyBorder="0" applyAlignment="0" applyProtection="0"/>
    <xf numFmtId="164" fontId="30" fillId="40" borderId="0" applyNumberFormat="0" applyBorder="0" applyAlignment="0" applyProtection="0"/>
    <xf numFmtId="164" fontId="30" fillId="40" borderId="0" applyNumberFormat="0" applyBorder="0" applyAlignment="0" applyProtection="0"/>
    <xf numFmtId="164"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0" fillId="4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0" fillId="40" borderId="0" applyNumberFormat="0" applyBorder="0" applyAlignment="0" applyProtection="0"/>
    <xf numFmtId="164" fontId="30" fillId="40" borderId="0" applyNumberFormat="0" applyBorder="0" applyAlignment="0" applyProtection="0"/>
    <xf numFmtId="164" fontId="30" fillId="40" borderId="0" applyNumberFormat="0" applyBorder="0" applyAlignment="0" applyProtection="0"/>
    <xf numFmtId="164" fontId="30" fillId="40" borderId="0" applyNumberFormat="0" applyBorder="0" applyAlignment="0" applyProtection="0"/>
    <xf numFmtId="164" fontId="30" fillId="40" borderId="0" applyNumberFormat="0" applyBorder="0" applyAlignment="0" applyProtection="0"/>
    <xf numFmtId="164" fontId="30" fillId="40" borderId="0" applyNumberFormat="0" applyBorder="0" applyAlignment="0" applyProtection="0"/>
    <xf numFmtId="164" fontId="30" fillId="40" borderId="0" applyNumberFormat="0" applyBorder="0" applyAlignment="0" applyProtection="0"/>
    <xf numFmtId="164" fontId="30" fillId="40" borderId="0" applyNumberFormat="0" applyBorder="0" applyAlignment="0" applyProtection="0"/>
    <xf numFmtId="164" fontId="30" fillId="41" borderId="0" applyNumberFormat="0" applyBorder="0" applyAlignment="0" applyProtection="0"/>
    <xf numFmtId="164" fontId="30" fillId="41" borderId="0" applyNumberFormat="0" applyBorder="0" applyAlignment="0" applyProtection="0"/>
    <xf numFmtId="164" fontId="30" fillId="41" borderId="0" applyNumberFormat="0" applyBorder="0" applyAlignment="0" applyProtection="0"/>
    <xf numFmtId="164" fontId="30" fillId="41" borderId="0" applyNumberFormat="0" applyBorder="0" applyAlignment="0" applyProtection="0"/>
    <xf numFmtId="164"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0" fillId="4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0" fillId="4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4" fontId="30" fillId="41" borderId="0" applyNumberFormat="0" applyBorder="0" applyAlignment="0" applyProtection="0"/>
    <xf numFmtId="164" fontId="30" fillId="41" borderId="0" applyNumberFormat="0" applyBorder="0" applyAlignment="0" applyProtection="0"/>
    <xf numFmtId="164" fontId="30" fillId="41" borderId="0" applyNumberFormat="0" applyBorder="0" applyAlignment="0" applyProtection="0"/>
    <xf numFmtId="164" fontId="30" fillId="41" borderId="0" applyNumberFormat="0" applyBorder="0" applyAlignment="0" applyProtection="0"/>
    <xf numFmtId="164" fontId="30" fillId="41" borderId="0" applyNumberFormat="0" applyBorder="0" applyAlignment="0" applyProtection="0"/>
    <xf numFmtId="164" fontId="30" fillId="41" borderId="0" applyNumberFormat="0" applyBorder="0" applyAlignment="0" applyProtection="0"/>
    <xf numFmtId="164" fontId="30" fillId="41" borderId="0" applyNumberFormat="0" applyBorder="0" applyAlignment="0" applyProtection="0"/>
    <xf numFmtId="164" fontId="30" fillId="42" borderId="0" applyNumberFormat="0" applyBorder="0" applyAlignment="0" applyProtection="0"/>
    <xf numFmtId="164" fontId="30" fillId="42" borderId="0" applyNumberFormat="0" applyBorder="0" applyAlignment="0" applyProtection="0"/>
    <xf numFmtId="164" fontId="30" fillId="42" borderId="0" applyNumberFormat="0" applyBorder="0" applyAlignment="0" applyProtection="0"/>
    <xf numFmtId="164" fontId="30" fillId="42" borderId="0" applyNumberFormat="0" applyBorder="0" applyAlignment="0" applyProtection="0"/>
    <xf numFmtId="164"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0" fillId="4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0" fillId="42"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164" fontId="30" fillId="42" borderId="0" applyNumberFormat="0" applyBorder="0" applyAlignment="0" applyProtection="0"/>
    <xf numFmtId="164" fontId="30" fillId="42" borderId="0" applyNumberFormat="0" applyBorder="0" applyAlignment="0" applyProtection="0"/>
    <xf numFmtId="164" fontId="30" fillId="42" borderId="0" applyNumberFormat="0" applyBorder="0" applyAlignment="0" applyProtection="0"/>
    <xf numFmtId="164" fontId="30" fillId="42" borderId="0" applyNumberFormat="0" applyBorder="0" applyAlignment="0" applyProtection="0"/>
    <xf numFmtId="164" fontId="30" fillId="42" borderId="0" applyNumberFormat="0" applyBorder="0" applyAlignment="0" applyProtection="0"/>
    <xf numFmtId="164" fontId="30" fillId="43" borderId="0" applyNumberFormat="0" applyBorder="0" applyAlignment="0" applyProtection="0"/>
    <xf numFmtId="164" fontId="30" fillId="43" borderId="0" applyNumberFormat="0" applyBorder="0" applyAlignment="0" applyProtection="0"/>
    <xf numFmtId="164" fontId="30" fillId="43" borderId="0" applyNumberFormat="0" applyBorder="0" applyAlignment="0" applyProtection="0"/>
    <xf numFmtId="164" fontId="30" fillId="43" borderId="0" applyNumberFormat="0" applyBorder="0" applyAlignment="0" applyProtection="0"/>
    <xf numFmtId="164"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0" fillId="4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0" fillId="4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4" fontId="30" fillId="4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4" fontId="30" fillId="4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4" fontId="30" fillId="43" borderId="0" applyNumberFormat="0" applyBorder="0" applyAlignment="0" applyProtection="0"/>
    <xf numFmtId="164" fontId="30" fillId="43" borderId="0" applyNumberFormat="0" applyBorder="0" applyAlignment="0" applyProtection="0"/>
    <xf numFmtId="164" fontId="30" fillId="43" borderId="0" applyNumberFormat="0" applyBorder="0" applyAlignment="0" applyProtection="0"/>
    <xf numFmtId="164" fontId="30" fillId="43" borderId="0" applyNumberFormat="0" applyBorder="0" applyAlignment="0" applyProtection="0"/>
    <xf numFmtId="164" fontId="30" fillId="43" borderId="0" applyNumberFormat="0" applyBorder="0" applyAlignment="0" applyProtection="0"/>
    <xf numFmtId="164" fontId="30" fillId="38" borderId="0" applyNumberFormat="0" applyBorder="0" applyAlignment="0" applyProtection="0"/>
    <xf numFmtId="164" fontId="30" fillId="38" borderId="0" applyNumberFormat="0" applyBorder="0" applyAlignment="0" applyProtection="0"/>
    <xf numFmtId="164" fontId="30" fillId="38" borderId="0" applyNumberFormat="0" applyBorder="0" applyAlignment="0" applyProtection="0"/>
    <xf numFmtId="164" fontId="30" fillId="38" borderId="0" applyNumberFormat="0" applyBorder="0" applyAlignment="0" applyProtection="0"/>
    <xf numFmtId="164"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0"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0"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4" fontId="30" fillId="38" borderId="0" applyNumberFormat="0" applyBorder="0" applyAlignment="0" applyProtection="0"/>
    <xf numFmtId="164" fontId="30" fillId="38" borderId="0" applyNumberFormat="0" applyBorder="0" applyAlignment="0" applyProtection="0"/>
    <xf numFmtId="164" fontId="30" fillId="38" borderId="0" applyNumberFormat="0" applyBorder="0" applyAlignment="0" applyProtection="0"/>
    <xf numFmtId="164" fontId="30" fillId="38" borderId="0" applyNumberFormat="0" applyBorder="0" applyAlignment="0" applyProtection="0"/>
    <xf numFmtId="164" fontId="30" fillId="38" borderId="0" applyNumberFormat="0" applyBorder="0" applyAlignment="0" applyProtection="0"/>
    <xf numFmtId="164" fontId="30" fillId="38" borderId="0" applyNumberFormat="0" applyBorder="0" applyAlignment="0" applyProtection="0"/>
    <xf numFmtId="164" fontId="30" fillId="38" borderId="0" applyNumberFormat="0" applyBorder="0" applyAlignment="0" applyProtection="0"/>
    <xf numFmtId="164" fontId="30" fillId="41" borderId="0" applyNumberFormat="0" applyBorder="0" applyAlignment="0" applyProtection="0"/>
    <xf numFmtId="164" fontId="30" fillId="41" borderId="0" applyNumberFormat="0" applyBorder="0" applyAlignment="0" applyProtection="0"/>
    <xf numFmtId="164" fontId="30" fillId="41" borderId="0" applyNumberFormat="0" applyBorder="0" applyAlignment="0" applyProtection="0"/>
    <xf numFmtId="164" fontId="30" fillId="41" borderId="0" applyNumberFormat="0" applyBorder="0" applyAlignment="0" applyProtection="0"/>
    <xf numFmtId="164"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0" fillId="4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0" fillId="41" borderId="0" applyNumberFormat="0" applyBorder="0" applyAlignment="0" applyProtection="0"/>
    <xf numFmtId="164" fontId="30" fillId="41" borderId="0" applyNumberFormat="0" applyBorder="0" applyAlignment="0" applyProtection="0"/>
    <xf numFmtId="164" fontId="30" fillId="41" borderId="0" applyNumberFormat="0" applyBorder="0" applyAlignment="0" applyProtection="0"/>
    <xf numFmtId="164" fontId="30" fillId="41" borderId="0" applyNumberFormat="0" applyBorder="0" applyAlignment="0" applyProtection="0"/>
    <xf numFmtId="164" fontId="30" fillId="41" borderId="0" applyNumberFormat="0" applyBorder="0" applyAlignment="0" applyProtection="0"/>
    <xf numFmtId="164" fontId="30" fillId="41" borderId="0" applyNumberFormat="0" applyBorder="0" applyAlignment="0" applyProtection="0"/>
    <xf numFmtId="164" fontId="30" fillId="41" borderId="0" applyNumberFormat="0" applyBorder="0" applyAlignment="0" applyProtection="0"/>
    <xf numFmtId="164" fontId="30" fillId="41" borderId="0" applyNumberFormat="0" applyBorder="0" applyAlignment="0" applyProtection="0"/>
    <xf numFmtId="164" fontId="30" fillId="44" borderId="0" applyNumberFormat="0" applyBorder="0" applyAlignment="0" applyProtection="0"/>
    <xf numFmtId="164" fontId="30" fillId="44" borderId="0" applyNumberFormat="0" applyBorder="0" applyAlignment="0" applyProtection="0"/>
    <xf numFmtId="164" fontId="30" fillId="44" borderId="0" applyNumberFormat="0" applyBorder="0" applyAlignment="0" applyProtection="0"/>
    <xf numFmtId="164" fontId="30" fillId="44" borderId="0" applyNumberFormat="0" applyBorder="0" applyAlignment="0" applyProtection="0"/>
    <xf numFmtId="164"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0" fillId="4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0" fillId="4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4" fontId="30" fillId="44" borderId="0" applyNumberFormat="0" applyBorder="0" applyAlignment="0" applyProtection="0"/>
    <xf numFmtId="164" fontId="30" fillId="44" borderId="0" applyNumberFormat="0" applyBorder="0" applyAlignment="0" applyProtection="0"/>
    <xf numFmtId="164" fontId="30" fillId="44" borderId="0" applyNumberFormat="0" applyBorder="0" applyAlignment="0" applyProtection="0"/>
    <xf numFmtId="164" fontId="30" fillId="44" borderId="0" applyNumberFormat="0" applyBorder="0" applyAlignment="0" applyProtection="0"/>
    <xf numFmtId="164" fontId="30" fillId="44" borderId="0" applyNumberFormat="0" applyBorder="0" applyAlignment="0" applyProtection="0"/>
    <xf numFmtId="164" fontId="30" fillId="44" borderId="0" applyNumberFormat="0" applyBorder="0" applyAlignment="0" applyProtection="0"/>
    <xf numFmtId="164" fontId="30" fillId="44" borderId="0" applyNumberFormat="0" applyBorder="0" applyAlignment="0" applyProtection="0"/>
    <xf numFmtId="0" fontId="1" fillId="45" borderId="0"/>
    <xf numFmtId="0" fontId="1" fillId="46" borderId="0"/>
    <xf numFmtId="164" fontId="32" fillId="47" borderId="0" applyNumberFormat="0" applyBorder="0" applyAlignment="0" applyProtection="0"/>
    <xf numFmtId="164" fontId="32" fillId="47" borderId="0" applyNumberFormat="0" applyBorder="0" applyAlignment="0" applyProtection="0"/>
    <xf numFmtId="164" fontId="32" fillId="47" borderId="0" applyNumberFormat="0" applyBorder="0" applyAlignment="0" applyProtection="0"/>
    <xf numFmtId="164" fontId="32" fillId="47" borderId="0" applyNumberFormat="0" applyBorder="0" applyAlignment="0" applyProtection="0"/>
    <xf numFmtId="164"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32" fillId="47"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164" fontId="32" fillId="47" borderId="0" applyNumberFormat="0" applyBorder="0" applyAlignment="0" applyProtection="0"/>
    <xf numFmtId="164" fontId="32" fillId="47" borderId="0" applyNumberFormat="0" applyBorder="0" applyAlignment="0" applyProtection="0"/>
    <xf numFmtId="164" fontId="32" fillId="47" borderId="0" applyNumberFormat="0" applyBorder="0" applyAlignment="0" applyProtection="0"/>
    <xf numFmtId="164" fontId="32" fillId="47" borderId="0" applyNumberFormat="0" applyBorder="0" applyAlignment="0" applyProtection="0"/>
    <xf numFmtId="164" fontId="32" fillId="47" borderId="0" applyNumberFormat="0" applyBorder="0" applyAlignment="0" applyProtection="0"/>
    <xf numFmtId="164" fontId="32" fillId="47" borderId="0" applyNumberFormat="0" applyBorder="0" applyAlignment="0" applyProtection="0"/>
    <xf numFmtId="164" fontId="32" fillId="47" borderId="0" applyNumberFormat="0" applyBorder="0" applyAlignment="0" applyProtection="0"/>
    <xf numFmtId="164" fontId="32" fillId="42" borderId="0" applyNumberFormat="0" applyBorder="0" applyAlignment="0" applyProtection="0"/>
    <xf numFmtId="164" fontId="32" fillId="42" borderId="0" applyNumberFormat="0" applyBorder="0" applyAlignment="0" applyProtection="0"/>
    <xf numFmtId="164" fontId="32" fillId="42" borderId="0" applyNumberFormat="0" applyBorder="0" applyAlignment="0" applyProtection="0"/>
    <xf numFmtId="164" fontId="32" fillId="42" borderId="0" applyNumberFormat="0" applyBorder="0" applyAlignment="0" applyProtection="0"/>
    <xf numFmtId="164"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32" fillId="42"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164" fontId="32" fillId="42" borderId="0" applyNumberFormat="0" applyBorder="0" applyAlignment="0" applyProtection="0"/>
    <xf numFmtId="164" fontId="32" fillId="42" borderId="0" applyNumberFormat="0" applyBorder="0" applyAlignment="0" applyProtection="0"/>
    <xf numFmtId="164" fontId="32" fillId="42" borderId="0" applyNumberFormat="0" applyBorder="0" applyAlignment="0" applyProtection="0"/>
    <xf numFmtId="164" fontId="32" fillId="42" borderId="0" applyNumberFormat="0" applyBorder="0" applyAlignment="0" applyProtection="0"/>
    <xf numFmtId="164" fontId="32" fillId="42" borderId="0" applyNumberFormat="0" applyBorder="0" applyAlignment="0" applyProtection="0"/>
    <xf numFmtId="164" fontId="32" fillId="42" borderId="0" applyNumberFormat="0" applyBorder="0" applyAlignment="0" applyProtection="0"/>
    <xf numFmtId="164" fontId="32" fillId="42" borderId="0" applyNumberFormat="0" applyBorder="0" applyAlignment="0" applyProtection="0"/>
    <xf numFmtId="164" fontId="32" fillId="43" borderId="0" applyNumberFormat="0" applyBorder="0" applyAlignment="0" applyProtection="0"/>
    <xf numFmtId="164" fontId="32" fillId="43" borderId="0" applyNumberFormat="0" applyBorder="0" applyAlignment="0" applyProtection="0"/>
    <xf numFmtId="164" fontId="32" fillId="43" borderId="0" applyNumberFormat="0" applyBorder="0" applyAlignment="0" applyProtection="0"/>
    <xf numFmtId="164" fontId="32" fillId="43" borderId="0" applyNumberFormat="0" applyBorder="0" applyAlignment="0" applyProtection="0"/>
    <xf numFmtId="164"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32" fillId="43"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164" fontId="32" fillId="43" borderId="0" applyNumberFormat="0" applyBorder="0" applyAlignment="0" applyProtection="0"/>
    <xf numFmtId="164" fontId="32" fillId="43" borderId="0" applyNumberFormat="0" applyBorder="0" applyAlignment="0" applyProtection="0"/>
    <xf numFmtId="164" fontId="32" fillId="43" borderId="0" applyNumberFormat="0" applyBorder="0" applyAlignment="0" applyProtection="0"/>
    <xf numFmtId="164" fontId="32" fillId="43" borderId="0" applyNumberFormat="0" applyBorder="0" applyAlignment="0" applyProtection="0"/>
    <xf numFmtId="164" fontId="32" fillId="43" borderId="0" applyNumberFormat="0" applyBorder="0" applyAlignment="0" applyProtection="0"/>
    <xf numFmtId="164" fontId="32" fillId="43" borderId="0" applyNumberFormat="0" applyBorder="0" applyAlignment="0" applyProtection="0"/>
    <xf numFmtId="164" fontId="32" fillId="43" borderId="0" applyNumberFormat="0" applyBorder="0" applyAlignment="0" applyProtection="0"/>
    <xf numFmtId="164" fontId="32" fillId="48" borderId="0" applyNumberFormat="0" applyBorder="0" applyAlignment="0" applyProtection="0"/>
    <xf numFmtId="164" fontId="32" fillId="48" borderId="0" applyNumberFormat="0" applyBorder="0" applyAlignment="0" applyProtection="0"/>
    <xf numFmtId="164" fontId="32" fillId="48" borderId="0" applyNumberFormat="0" applyBorder="0" applyAlignment="0" applyProtection="0"/>
    <xf numFmtId="164" fontId="32" fillId="48" borderId="0" applyNumberFormat="0" applyBorder="0" applyAlignment="0" applyProtection="0"/>
    <xf numFmtId="164" fontId="32" fillId="48"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32" fillId="48"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164" fontId="32" fillId="48" borderId="0" applyNumberFormat="0" applyBorder="0" applyAlignment="0" applyProtection="0"/>
    <xf numFmtId="164" fontId="32" fillId="48" borderId="0" applyNumberFormat="0" applyBorder="0" applyAlignment="0" applyProtection="0"/>
    <xf numFmtId="164" fontId="32" fillId="48" borderId="0" applyNumberFormat="0" applyBorder="0" applyAlignment="0" applyProtection="0"/>
    <xf numFmtId="164" fontId="32" fillId="48" borderId="0" applyNumberFormat="0" applyBorder="0" applyAlignment="0" applyProtection="0"/>
    <xf numFmtId="164" fontId="32" fillId="48" borderId="0" applyNumberFormat="0" applyBorder="0" applyAlignment="0" applyProtection="0"/>
    <xf numFmtId="164" fontId="32" fillId="48" borderId="0" applyNumberFormat="0" applyBorder="0" applyAlignment="0" applyProtection="0"/>
    <xf numFmtId="164" fontId="32" fillId="48" borderId="0" applyNumberFormat="0" applyBorder="0" applyAlignment="0" applyProtection="0"/>
    <xf numFmtId="164" fontId="32" fillId="49" borderId="0" applyNumberFormat="0" applyBorder="0" applyAlignment="0" applyProtection="0"/>
    <xf numFmtId="164" fontId="32" fillId="49" borderId="0" applyNumberFormat="0" applyBorder="0" applyAlignment="0" applyProtection="0"/>
    <xf numFmtId="164" fontId="32" fillId="49" borderId="0" applyNumberFormat="0" applyBorder="0" applyAlignment="0" applyProtection="0"/>
    <xf numFmtId="164" fontId="32" fillId="49" borderId="0" applyNumberFormat="0" applyBorder="0" applyAlignment="0" applyProtection="0"/>
    <xf numFmtId="164"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32" fillId="49"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164" fontId="32" fillId="49" borderId="0" applyNumberFormat="0" applyBorder="0" applyAlignment="0" applyProtection="0"/>
    <xf numFmtId="164" fontId="32" fillId="49" borderId="0" applyNumberFormat="0" applyBorder="0" applyAlignment="0" applyProtection="0"/>
    <xf numFmtId="164" fontId="32" fillId="49" borderId="0" applyNumberFormat="0" applyBorder="0" applyAlignment="0" applyProtection="0"/>
    <xf numFmtId="164" fontId="32" fillId="49" borderId="0" applyNumberFormat="0" applyBorder="0" applyAlignment="0" applyProtection="0"/>
    <xf numFmtId="164" fontId="32" fillId="49" borderId="0" applyNumberFormat="0" applyBorder="0" applyAlignment="0" applyProtection="0"/>
    <xf numFmtId="164" fontId="32" fillId="49" borderId="0" applyNumberFormat="0" applyBorder="0" applyAlignment="0" applyProtection="0"/>
    <xf numFmtId="164" fontId="32" fillId="49" borderId="0" applyNumberFormat="0" applyBorder="0" applyAlignment="0" applyProtection="0"/>
    <xf numFmtId="164" fontId="32" fillId="50" borderId="0" applyNumberFormat="0" applyBorder="0" applyAlignment="0" applyProtection="0"/>
    <xf numFmtId="164" fontId="32" fillId="50" borderId="0" applyNumberFormat="0" applyBorder="0" applyAlignment="0" applyProtection="0"/>
    <xf numFmtId="164" fontId="32" fillId="50" borderId="0" applyNumberFormat="0" applyBorder="0" applyAlignment="0" applyProtection="0"/>
    <xf numFmtId="164" fontId="32" fillId="50" borderId="0" applyNumberFormat="0" applyBorder="0" applyAlignment="0" applyProtection="0"/>
    <xf numFmtId="164"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32" fillId="50"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164" fontId="32" fillId="50" borderId="0" applyNumberFormat="0" applyBorder="0" applyAlignment="0" applyProtection="0"/>
    <xf numFmtId="164" fontId="32" fillId="50" borderId="0" applyNumberFormat="0" applyBorder="0" applyAlignment="0" applyProtection="0"/>
    <xf numFmtId="164" fontId="32" fillId="50" borderId="0" applyNumberFormat="0" applyBorder="0" applyAlignment="0" applyProtection="0"/>
    <xf numFmtId="164" fontId="32" fillId="50" borderId="0" applyNumberFormat="0" applyBorder="0" applyAlignment="0" applyProtection="0"/>
    <xf numFmtId="164" fontId="32" fillId="50" borderId="0" applyNumberFormat="0" applyBorder="0" applyAlignment="0" applyProtection="0"/>
    <xf numFmtId="164" fontId="32" fillId="50" borderId="0" applyNumberFormat="0" applyBorder="0" applyAlignment="0" applyProtection="0"/>
    <xf numFmtId="164" fontId="32" fillId="50" borderId="0" applyNumberFormat="0" applyBorder="0" applyAlignment="0" applyProtection="0"/>
    <xf numFmtId="0"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0"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0"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3" borderId="0" applyNumberFormat="0" applyBorder="0" applyAlignment="0" applyProtection="0"/>
    <xf numFmtId="164" fontId="32" fillId="53" borderId="0" applyNumberFormat="0" applyBorder="0" applyAlignment="0" applyProtection="0"/>
    <xf numFmtId="164" fontId="32" fillId="53" borderId="0" applyNumberFormat="0" applyBorder="0" applyAlignment="0" applyProtection="0"/>
    <xf numFmtId="164" fontId="32" fillId="53" borderId="0" applyNumberFormat="0" applyBorder="0" applyAlignment="0" applyProtection="0"/>
    <xf numFmtId="164"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4" borderId="0" applyNumberFormat="0" applyBorder="0" applyAlignment="0" applyProtection="0"/>
    <xf numFmtId="0" fontId="17" fillId="9" borderId="0" applyNumberFormat="0" applyBorder="0" applyAlignment="0" applyProtection="0"/>
    <xf numFmtId="0" fontId="32" fillId="53" borderId="0" applyNumberFormat="0" applyBorder="0" applyAlignment="0" applyProtection="0"/>
    <xf numFmtId="0" fontId="34" fillId="9"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5" fillId="9" borderId="0" applyNumberFormat="0" applyBorder="0" applyAlignment="0" applyProtection="0"/>
    <xf numFmtId="0" fontId="32" fillId="53" borderId="0" applyNumberFormat="0" applyBorder="0" applyAlignment="0" applyProtection="0"/>
    <xf numFmtId="0" fontId="33" fillId="9" borderId="0" applyNumberFormat="0" applyBorder="0" applyAlignment="0" applyProtection="0"/>
    <xf numFmtId="164" fontId="32" fillId="53" borderId="0" applyNumberFormat="0" applyBorder="0" applyAlignment="0" applyProtection="0"/>
    <xf numFmtId="164" fontId="32" fillId="53" borderId="0" applyNumberFormat="0" applyBorder="0" applyAlignment="0" applyProtection="0"/>
    <xf numFmtId="164" fontId="32" fillId="53" borderId="0" applyNumberFormat="0" applyBorder="0" applyAlignment="0" applyProtection="0"/>
    <xf numFmtId="164" fontId="32" fillId="53" borderId="0" applyNumberFormat="0" applyBorder="0" applyAlignment="0" applyProtection="0"/>
    <xf numFmtId="0"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0"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0" fontId="32" fillId="57" borderId="0" applyNumberFormat="0" applyBorder="0" applyAlignment="0" applyProtection="0"/>
    <xf numFmtId="164" fontId="32" fillId="57" borderId="0" applyNumberFormat="0" applyBorder="0" applyAlignment="0" applyProtection="0"/>
    <xf numFmtId="164" fontId="32" fillId="57" borderId="0" applyNumberFormat="0" applyBorder="0" applyAlignment="0" applyProtection="0"/>
    <xf numFmtId="164" fontId="32" fillId="57" borderId="0" applyNumberFormat="0" applyBorder="0" applyAlignment="0" applyProtection="0"/>
    <xf numFmtId="164" fontId="32" fillId="57" borderId="0" applyNumberFormat="0" applyBorder="0" applyAlignment="0" applyProtection="0"/>
    <xf numFmtId="164" fontId="32" fillId="57" borderId="0" applyNumberFormat="0" applyBorder="0" applyAlignment="0" applyProtection="0"/>
    <xf numFmtId="164" fontId="32" fillId="57" borderId="0" applyNumberFormat="0" applyBorder="0" applyAlignment="0" applyProtection="0"/>
    <xf numFmtId="164" fontId="32" fillId="57" borderId="0" applyNumberFormat="0" applyBorder="0" applyAlignment="0" applyProtection="0"/>
    <xf numFmtId="164" fontId="32" fillId="57" borderId="0" applyNumberFormat="0" applyBorder="0" applyAlignment="0" applyProtection="0"/>
    <xf numFmtId="164" fontId="32" fillId="57" borderId="0" applyNumberFormat="0" applyBorder="0" applyAlignment="0" applyProtection="0"/>
    <xf numFmtId="164" fontId="32" fillId="57" borderId="0" applyNumberFormat="0" applyBorder="0" applyAlignment="0" applyProtection="0"/>
    <xf numFmtId="164" fontId="32" fillId="57" borderId="0" applyNumberFormat="0" applyBorder="0" applyAlignment="0" applyProtection="0"/>
    <xf numFmtId="164" fontId="32" fillId="57" borderId="0" applyNumberFormat="0" applyBorder="0" applyAlignment="0" applyProtection="0"/>
    <xf numFmtId="164" fontId="32" fillId="57" borderId="0" applyNumberFormat="0" applyBorder="0" applyAlignment="0" applyProtection="0"/>
    <xf numFmtId="164" fontId="32" fillId="58" borderId="0" applyNumberFormat="0" applyBorder="0" applyAlignment="0" applyProtection="0"/>
    <xf numFmtId="164" fontId="32" fillId="58" borderId="0" applyNumberFormat="0" applyBorder="0" applyAlignment="0" applyProtection="0"/>
    <xf numFmtId="164" fontId="32" fillId="58" borderId="0" applyNumberFormat="0" applyBorder="0" applyAlignment="0" applyProtection="0"/>
    <xf numFmtId="164" fontId="32" fillId="58" borderId="0" applyNumberFormat="0" applyBorder="0" applyAlignment="0" applyProtection="0"/>
    <xf numFmtId="164"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33" fillId="13"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9" borderId="0" applyNumberFormat="0" applyBorder="0" applyAlignment="0" applyProtection="0"/>
    <xf numFmtId="0" fontId="17" fillId="13" borderId="0" applyNumberFormat="0" applyBorder="0" applyAlignment="0" applyProtection="0"/>
    <xf numFmtId="0" fontId="32" fillId="58" borderId="0" applyNumberFormat="0" applyBorder="0" applyAlignment="0" applyProtection="0"/>
    <xf numFmtId="165" fontId="36" fillId="13"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4" fillId="13" borderId="0" applyNumberFormat="0" applyBorder="0" applyAlignment="0" applyProtection="0"/>
    <xf numFmtId="0" fontId="32" fillId="58" borderId="0" applyNumberFormat="0" applyBorder="0" applyAlignment="0" applyProtection="0"/>
    <xf numFmtId="0" fontId="35"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164" fontId="32" fillId="58" borderId="0" applyNumberFormat="0" applyBorder="0" applyAlignment="0" applyProtection="0"/>
    <xf numFmtId="164" fontId="32" fillId="58" borderId="0" applyNumberFormat="0" applyBorder="0" applyAlignment="0" applyProtection="0"/>
    <xf numFmtId="0"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0" fontId="30" fillId="60" borderId="0" applyNumberFormat="0" applyBorder="0" applyAlignment="0" applyProtection="0"/>
    <xf numFmtId="164" fontId="30" fillId="60" borderId="0" applyNumberFormat="0" applyBorder="0" applyAlignment="0" applyProtection="0"/>
    <xf numFmtId="164" fontId="30" fillId="60" borderId="0" applyNumberFormat="0" applyBorder="0" applyAlignment="0" applyProtection="0"/>
    <xf numFmtId="164" fontId="30" fillId="60" borderId="0" applyNumberFormat="0" applyBorder="0" applyAlignment="0" applyProtection="0"/>
    <xf numFmtId="164" fontId="30" fillId="60" borderId="0" applyNumberFormat="0" applyBorder="0" applyAlignment="0" applyProtection="0"/>
    <xf numFmtId="164" fontId="30" fillId="60" borderId="0" applyNumberFormat="0" applyBorder="0" applyAlignment="0" applyProtection="0"/>
    <xf numFmtId="164" fontId="30" fillId="60" borderId="0" applyNumberFormat="0" applyBorder="0" applyAlignment="0" applyProtection="0"/>
    <xf numFmtId="164" fontId="30" fillId="60" borderId="0" applyNumberFormat="0" applyBorder="0" applyAlignment="0" applyProtection="0"/>
    <xf numFmtId="164" fontId="30" fillId="60" borderId="0" applyNumberFormat="0" applyBorder="0" applyAlignment="0" applyProtection="0"/>
    <xf numFmtId="164" fontId="30" fillId="60" borderId="0" applyNumberFormat="0" applyBorder="0" applyAlignment="0" applyProtection="0"/>
    <xf numFmtId="164" fontId="30" fillId="60" borderId="0" applyNumberFormat="0" applyBorder="0" applyAlignment="0" applyProtection="0"/>
    <xf numFmtId="164" fontId="30" fillId="60" borderId="0" applyNumberFormat="0" applyBorder="0" applyAlignment="0" applyProtection="0"/>
    <xf numFmtId="164" fontId="30" fillId="60" borderId="0" applyNumberFormat="0" applyBorder="0" applyAlignment="0" applyProtection="0"/>
    <xf numFmtId="164" fontId="30" fillId="60" borderId="0" applyNumberFormat="0" applyBorder="0" applyAlignment="0" applyProtection="0"/>
    <xf numFmtId="0"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7" borderId="0" applyNumberFormat="0" applyBorder="0" applyAlignment="0" applyProtection="0"/>
    <xf numFmtId="164" fontId="32" fillId="57" borderId="0" applyNumberFormat="0" applyBorder="0" applyAlignment="0" applyProtection="0"/>
    <xf numFmtId="164" fontId="32" fillId="57" borderId="0" applyNumberFormat="0" applyBorder="0" applyAlignment="0" applyProtection="0"/>
    <xf numFmtId="164" fontId="32" fillId="57" borderId="0" applyNumberFormat="0" applyBorder="0" applyAlignment="0" applyProtection="0"/>
    <xf numFmtId="164" fontId="32" fillId="57" borderId="0" applyNumberFormat="0" applyBorder="0" applyAlignment="0" applyProtection="0"/>
    <xf numFmtId="0" fontId="32" fillId="57" borderId="0" applyNumberFormat="0" applyBorder="0" applyAlignment="0" applyProtection="0"/>
    <xf numFmtId="0" fontId="32" fillId="57" borderId="0" applyNumberFormat="0" applyBorder="0" applyAlignment="0" applyProtection="0"/>
    <xf numFmtId="0" fontId="32" fillId="57" borderId="0" applyNumberFormat="0" applyBorder="0" applyAlignment="0" applyProtection="0"/>
    <xf numFmtId="0" fontId="32" fillId="57" borderId="0" applyNumberFormat="0" applyBorder="0" applyAlignment="0" applyProtection="0"/>
    <xf numFmtId="0" fontId="32" fillId="5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32" fillId="57" borderId="0" applyNumberFormat="0" applyBorder="0" applyAlignment="0" applyProtection="0"/>
    <xf numFmtId="0" fontId="32" fillId="57" borderId="0" applyNumberFormat="0" applyBorder="0" applyAlignment="0" applyProtection="0"/>
    <xf numFmtId="0" fontId="32" fillId="57" borderId="0" applyNumberFormat="0" applyBorder="0" applyAlignment="0" applyProtection="0"/>
    <xf numFmtId="0" fontId="32" fillId="57" borderId="0" applyNumberFormat="0" applyBorder="0" applyAlignment="0" applyProtection="0"/>
    <xf numFmtId="0" fontId="32" fillId="57" borderId="0" applyNumberFormat="0" applyBorder="0" applyAlignment="0" applyProtection="0"/>
    <xf numFmtId="0" fontId="32" fillId="57" borderId="0" applyNumberFormat="0" applyBorder="0" applyAlignment="0" applyProtection="0"/>
    <xf numFmtId="0" fontId="32" fillId="57" borderId="0" applyNumberFormat="0" applyBorder="0" applyAlignment="0" applyProtection="0"/>
    <xf numFmtId="0" fontId="32" fillId="61" borderId="0" applyNumberFormat="0" applyBorder="0" applyAlignment="0" applyProtection="0"/>
    <xf numFmtId="0" fontId="17" fillId="17" borderId="0" applyNumberFormat="0" applyBorder="0" applyAlignment="0" applyProtection="0"/>
    <xf numFmtId="0" fontId="32" fillId="57" borderId="0" applyNumberFormat="0" applyBorder="0" applyAlignment="0" applyProtection="0"/>
    <xf numFmtId="0" fontId="34" fillId="17" borderId="0" applyNumberFormat="0" applyBorder="0" applyAlignment="0" applyProtection="0"/>
    <xf numFmtId="0" fontId="32" fillId="57" borderId="0" applyNumberFormat="0" applyBorder="0" applyAlignment="0" applyProtection="0"/>
    <xf numFmtId="0" fontId="32" fillId="57" borderId="0" applyNumberFormat="0" applyBorder="0" applyAlignment="0" applyProtection="0"/>
    <xf numFmtId="0" fontId="35" fillId="17" borderId="0" applyNumberFormat="0" applyBorder="0" applyAlignment="0" applyProtection="0"/>
    <xf numFmtId="0" fontId="32" fillId="5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164" fontId="32" fillId="57" borderId="0" applyNumberFormat="0" applyBorder="0" applyAlignment="0" applyProtection="0"/>
    <xf numFmtId="164" fontId="32" fillId="57" borderId="0" applyNumberFormat="0" applyBorder="0" applyAlignment="0" applyProtection="0"/>
    <xf numFmtId="164" fontId="32" fillId="57" borderId="0" applyNumberFormat="0" applyBorder="0" applyAlignment="0" applyProtection="0"/>
    <xf numFmtId="0"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0"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164" fontId="30" fillId="56" borderId="0" applyNumberFormat="0" applyBorder="0" applyAlignment="0" applyProtection="0"/>
    <xf numFmtId="0"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6" borderId="0" applyNumberFormat="0" applyBorder="0" applyAlignment="0" applyProtection="0"/>
    <xf numFmtId="164" fontId="32" fillId="53" borderId="0" applyNumberFormat="0" applyBorder="0" applyAlignment="0" applyProtection="0"/>
    <xf numFmtId="164" fontId="32" fillId="53" borderId="0" applyNumberFormat="0" applyBorder="0" applyAlignment="0" applyProtection="0"/>
    <xf numFmtId="164" fontId="32" fillId="53" borderId="0" applyNumberFormat="0" applyBorder="0" applyAlignment="0" applyProtection="0"/>
    <xf numFmtId="164" fontId="32" fillId="53" borderId="0" applyNumberFormat="0" applyBorder="0" applyAlignment="0" applyProtection="0"/>
    <xf numFmtId="164"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48" borderId="0" applyNumberFormat="0" applyBorder="0" applyAlignment="0" applyProtection="0"/>
    <xf numFmtId="0" fontId="17" fillId="21" borderId="0" applyNumberFormat="0" applyBorder="0" applyAlignment="0" applyProtection="0"/>
    <xf numFmtId="0" fontId="32" fillId="53" borderId="0" applyNumberFormat="0" applyBorder="0" applyAlignment="0" applyProtection="0"/>
    <xf numFmtId="0" fontId="33" fillId="21"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3" fillId="21" borderId="0" applyNumberFormat="0" applyBorder="0" applyAlignment="0" applyProtection="0"/>
    <xf numFmtId="0" fontId="32" fillId="53" borderId="0" applyNumberFormat="0" applyBorder="0" applyAlignment="0" applyProtection="0"/>
    <xf numFmtId="164" fontId="32" fillId="53" borderId="0" applyNumberFormat="0" applyBorder="0" applyAlignment="0" applyProtection="0"/>
    <xf numFmtId="164" fontId="32" fillId="53" borderId="0" applyNumberFormat="0" applyBorder="0" applyAlignment="0" applyProtection="0"/>
    <xf numFmtId="164" fontId="32" fillId="53" borderId="0" applyNumberFormat="0" applyBorder="0" applyAlignment="0" applyProtection="0"/>
    <xf numFmtId="164" fontId="32" fillId="53" borderId="0" applyNumberFormat="0" applyBorder="0" applyAlignment="0" applyProtection="0"/>
    <xf numFmtId="164" fontId="32" fillId="53" borderId="0" applyNumberFormat="0" applyBorder="0" applyAlignment="0" applyProtection="0"/>
    <xf numFmtId="0" fontId="30" fillId="62" borderId="0" applyNumberFormat="0" applyBorder="0" applyAlignment="0" applyProtection="0"/>
    <xf numFmtId="164" fontId="30" fillId="62" borderId="0" applyNumberFormat="0" applyBorder="0" applyAlignment="0" applyProtection="0"/>
    <xf numFmtId="164" fontId="30" fillId="62" borderId="0" applyNumberFormat="0" applyBorder="0" applyAlignment="0" applyProtection="0"/>
    <xf numFmtId="164" fontId="30" fillId="62" borderId="0" applyNumberFormat="0" applyBorder="0" applyAlignment="0" applyProtection="0"/>
    <xf numFmtId="164" fontId="30" fillId="62" borderId="0" applyNumberFormat="0" applyBorder="0" applyAlignment="0" applyProtection="0"/>
    <xf numFmtId="164" fontId="30" fillId="62" borderId="0" applyNumberFormat="0" applyBorder="0" applyAlignment="0" applyProtection="0"/>
    <xf numFmtId="164" fontId="30" fillId="62" borderId="0" applyNumberFormat="0" applyBorder="0" applyAlignment="0" applyProtection="0"/>
    <xf numFmtId="164" fontId="30" fillId="62" borderId="0" applyNumberFormat="0" applyBorder="0" applyAlignment="0" applyProtection="0"/>
    <xf numFmtId="164" fontId="30" fillId="62" borderId="0" applyNumberFormat="0" applyBorder="0" applyAlignment="0" applyProtection="0"/>
    <xf numFmtId="164" fontId="30" fillId="62" borderId="0" applyNumberFormat="0" applyBorder="0" applyAlignment="0" applyProtection="0"/>
    <xf numFmtId="164" fontId="30" fillId="62" borderId="0" applyNumberFormat="0" applyBorder="0" applyAlignment="0" applyProtection="0"/>
    <xf numFmtId="164" fontId="30" fillId="62" borderId="0" applyNumberFormat="0" applyBorder="0" applyAlignment="0" applyProtection="0"/>
    <xf numFmtId="164" fontId="30" fillId="62" borderId="0" applyNumberFormat="0" applyBorder="0" applyAlignment="0" applyProtection="0"/>
    <xf numFmtId="164" fontId="30" fillId="62" borderId="0" applyNumberFormat="0" applyBorder="0" applyAlignment="0" applyProtection="0"/>
    <xf numFmtId="0"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164" fontId="30" fillId="51" borderId="0" applyNumberFormat="0" applyBorder="0" applyAlignment="0" applyProtection="0"/>
    <xf numFmtId="0"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52" borderId="0" applyNumberFormat="0" applyBorder="0" applyAlignment="0" applyProtection="0"/>
    <xf numFmtId="164" fontId="32" fillId="63" borderId="0" applyNumberFormat="0" applyBorder="0" applyAlignment="0" applyProtection="0"/>
    <xf numFmtId="164" fontId="32" fillId="63" borderId="0" applyNumberFormat="0" applyBorder="0" applyAlignment="0" applyProtection="0"/>
    <xf numFmtId="164" fontId="32" fillId="63" borderId="0" applyNumberFormat="0" applyBorder="0" applyAlignment="0" applyProtection="0"/>
    <xf numFmtId="164" fontId="32" fillId="63" borderId="0" applyNumberFormat="0" applyBorder="0" applyAlignment="0" applyProtection="0"/>
    <xf numFmtId="164"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17" fillId="25"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49" borderId="0" applyNumberFormat="0" applyBorder="0" applyAlignment="0" applyProtection="0"/>
    <xf numFmtId="0" fontId="17" fillId="25" borderId="0" applyNumberFormat="0" applyBorder="0" applyAlignment="0" applyProtection="0"/>
    <xf numFmtId="0" fontId="32" fillId="63" borderId="0" applyNumberFormat="0" applyBorder="0" applyAlignment="0" applyProtection="0"/>
    <xf numFmtId="164"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166" fontId="32" fillId="63" borderId="0" applyNumberFormat="0" applyBorder="0" applyAlignment="0" applyProtection="0"/>
    <xf numFmtId="164" fontId="32" fillId="63" borderId="0" applyNumberFormat="0" applyBorder="0" applyAlignment="0" applyProtection="0"/>
    <xf numFmtId="0" fontId="32" fillId="63" borderId="0" applyNumberFormat="0" applyBorder="0" applyAlignment="0" applyProtection="0"/>
    <xf numFmtId="164" fontId="32" fillId="63" borderId="0" applyNumberFormat="0" applyBorder="0" applyAlignment="0" applyProtection="0"/>
    <xf numFmtId="164" fontId="32" fillId="63" borderId="0" applyNumberFormat="0" applyBorder="0" applyAlignment="0" applyProtection="0"/>
    <xf numFmtId="164" fontId="32" fillId="63" borderId="0" applyNumberFormat="0" applyBorder="0" applyAlignment="0" applyProtection="0"/>
    <xf numFmtId="164" fontId="32" fillId="63" borderId="0" applyNumberFormat="0" applyBorder="0" applyAlignment="0" applyProtection="0"/>
    <xf numFmtId="164" fontId="32" fillId="63" borderId="0" applyNumberFormat="0" applyBorder="0" applyAlignment="0" applyProtection="0"/>
    <xf numFmtId="0"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164" fontId="30" fillId="55" borderId="0" applyNumberFormat="0" applyBorder="0" applyAlignment="0" applyProtection="0"/>
    <xf numFmtId="0" fontId="30" fillId="64" borderId="0" applyNumberFormat="0" applyBorder="0" applyAlignment="0" applyProtection="0"/>
    <xf numFmtId="164" fontId="30" fillId="64" borderId="0" applyNumberFormat="0" applyBorder="0" applyAlignment="0" applyProtection="0"/>
    <xf numFmtId="164" fontId="30" fillId="64" borderId="0" applyNumberFormat="0" applyBorder="0" applyAlignment="0" applyProtection="0"/>
    <xf numFmtId="164" fontId="30" fillId="64" borderId="0" applyNumberFormat="0" applyBorder="0" applyAlignment="0" applyProtection="0"/>
    <xf numFmtId="164" fontId="30" fillId="64" borderId="0" applyNumberFormat="0" applyBorder="0" applyAlignment="0" applyProtection="0"/>
    <xf numFmtId="164" fontId="30" fillId="64" borderId="0" applyNumberFormat="0" applyBorder="0" applyAlignment="0" applyProtection="0"/>
    <xf numFmtId="164" fontId="30" fillId="64" borderId="0" applyNumberFormat="0" applyBorder="0" applyAlignment="0" applyProtection="0"/>
    <xf numFmtId="164" fontId="30" fillId="64" borderId="0" applyNumberFormat="0" applyBorder="0" applyAlignment="0" applyProtection="0"/>
    <xf numFmtId="164" fontId="30" fillId="64" borderId="0" applyNumberFormat="0" applyBorder="0" applyAlignment="0" applyProtection="0"/>
    <xf numFmtId="164" fontId="30" fillId="64" borderId="0" applyNumberFormat="0" applyBorder="0" applyAlignment="0" applyProtection="0"/>
    <xf numFmtId="164" fontId="30" fillId="64" borderId="0" applyNumberFormat="0" applyBorder="0" applyAlignment="0" applyProtection="0"/>
    <xf numFmtId="164" fontId="30" fillId="64" borderId="0" applyNumberFormat="0" applyBorder="0" applyAlignment="0" applyProtection="0"/>
    <xf numFmtId="164" fontId="30" fillId="64" borderId="0" applyNumberFormat="0" applyBorder="0" applyAlignment="0" applyProtection="0"/>
    <xf numFmtId="164" fontId="30" fillId="64" borderId="0" applyNumberFormat="0" applyBorder="0" applyAlignment="0" applyProtection="0"/>
    <xf numFmtId="0" fontId="32" fillId="64" borderId="0" applyNumberFormat="0" applyBorder="0" applyAlignment="0" applyProtection="0"/>
    <xf numFmtId="164" fontId="32" fillId="64" borderId="0" applyNumberFormat="0" applyBorder="0" applyAlignment="0" applyProtection="0"/>
    <xf numFmtId="164" fontId="32" fillId="64" borderId="0" applyNumberFormat="0" applyBorder="0" applyAlignment="0" applyProtection="0"/>
    <xf numFmtId="164" fontId="32" fillId="64" borderId="0" applyNumberFormat="0" applyBorder="0" applyAlignment="0" applyProtection="0"/>
    <xf numFmtId="164" fontId="32" fillId="64" borderId="0" applyNumberFormat="0" applyBorder="0" applyAlignment="0" applyProtection="0"/>
    <xf numFmtId="164" fontId="32" fillId="64" borderId="0" applyNumberFormat="0" applyBorder="0" applyAlignment="0" applyProtection="0"/>
    <xf numFmtId="164" fontId="32" fillId="64" borderId="0" applyNumberFormat="0" applyBorder="0" applyAlignment="0" applyProtection="0"/>
    <xf numFmtId="164" fontId="32" fillId="64" borderId="0" applyNumberFormat="0" applyBorder="0" applyAlignment="0" applyProtection="0"/>
    <xf numFmtId="164" fontId="32" fillId="64" borderId="0" applyNumberFormat="0" applyBorder="0" applyAlignment="0" applyProtection="0"/>
    <xf numFmtId="164" fontId="32" fillId="64" borderId="0" applyNumberFormat="0" applyBorder="0" applyAlignment="0" applyProtection="0"/>
    <xf numFmtId="164" fontId="32" fillId="64" borderId="0" applyNumberFormat="0" applyBorder="0" applyAlignment="0" applyProtection="0"/>
    <xf numFmtId="164" fontId="32" fillId="64" borderId="0" applyNumberFormat="0" applyBorder="0" applyAlignment="0" applyProtection="0"/>
    <xf numFmtId="164" fontId="32" fillId="64" borderId="0" applyNumberFormat="0" applyBorder="0" applyAlignment="0" applyProtection="0"/>
    <xf numFmtId="164" fontId="32" fillId="64" borderId="0" applyNumberFormat="0" applyBorder="0" applyAlignment="0" applyProtection="0"/>
    <xf numFmtId="164" fontId="32" fillId="65" borderId="0" applyNumberFormat="0" applyBorder="0" applyAlignment="0" applyProtection="0"/>
    <xf numFmtId="164" fontId="32" fillId="65" borderId="0" applyNumberFormat="0" applyBorder="0" applyAlignment="0" applyProtection="0"/>
    <xf numFmtId="164" fontId="32" fillId="65" borderId="0" applyNumberFormat="0" applyBorder="0" applyAlignment="0" applyProtection="0"/>
    <xf numFmtId="164" fontId="32" fillId="65" borderId="0" applyNumberFormat="0" applyBorder="0" applyAlignment="0" applyProtection="0"/>
    <xf numFmtId="164"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17" fillId="29"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32" fillId="66" borderId="0" applyNumberFormat="0" applyBorder="0" applyAlignment="0" applyProtection="0"/>
    <xf numFmtId="0" fontId="17" fillId="29" borderId="0" applyNumberFormat="0" applyBorder="0" applyAlignment="0" applyProtection="0"/>
    <xf numFmtId="0" fontId="32" fillId="65" borderId="0" applyNumberFormat="0" applyBorder="0" applyAlignment="0" applyProtection="0"/>
    <xf numFmtId="164"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164" fontId="32" fillId="65" borderId="0" applyNumberFormat="0" applyBorder="0" applyAlignment="0" applyProtection="0"/>
    <xf numFmtId="0" fontId="32" fillId="65" borderId="0" applyNumberFormat="0" applyBorder="0" applyAlignment="0" applyProtection="0"/>
    <xf numFmtId="164" fontId="32" fillId="65" borderId="0" applyNumberFormat="0" applyBorder="0" applyAlignment="0" applyProtection="0"/>
    <xf numFmtId="164" fontId="32" fillId="65" borderId="0" applyNumberFormat="0" applyBorder="0" applyAlignment="0" applyProtection="0"/>
    <xf numFmtId="164" fontId="32" fillId="65" borderId="0" applyNumberFormat="0" applyBorder="0" applyAlignment="0" applyProtection="0"/>
    <xf numFmtId="164" fontId="32" fillId="65" borderId="0" applyNumberFormat="0" applyBorder="0" applyAlignment="0" applyProtection="0"/>
    <xf numFmtId="164" fontId="32" fillId="65" borderId="0" applyNumberFormat="0" applyBorder="0" applyAlignment="0" applyProtection="0"/>
    <xf numFmtId="167" fontId="29" fillId="0" borderId="0">
      <alignment vertical="center"/>
    </xf>
    <xf numFmtId="167" fontId="29" fillId="0" borderId="0">
      <alignment vertical="center"/>
    </xf>
    <xf numFmtId="167" fontId="29" fillId="0" borderId="0">
      <alignment vertical="center"/>
    </xf>
    <xf numFmtId="167" fontId="29" fillId="0" borderId="0">
      <alignment vertical="center"/>
    </xf>
    <xf numFmtId="167" fontId="29" fillId="0" borderId="0">
      <alignment vertical="center"/>
    </xf>
    <xf numFmtId="167" fontId="29" fillId="0" borderId="0">
      <alignment vertical="center"/>
    </xf>
    <xf numFmtId="167" fontId="29" fillId="0" borderId="0">
      <alignment vertical="center"/>
    </xf>
    <xf numFmtId="167" fontId="29" fillId="0" borderId="0">
      <alignment vertical="center"/>
    </xf>
    <xf numFmtId="167" fontId="29" fillId="0" borderId="0">
      <alignment vertical="center"/>
    </xf>
    <xf numFmtId="167" fontId="29" fillId="0" borderId="0">
      <alignment vertical="center"/>
    </xf>
    <xf numFmtId="167" fontId="29" fillId="0" borderId="0">
      <alignment vertical="center"/>
    </xf>
    <xf numFmtId="167" fontId="29" fillId="0" borderId="0">
      <alignment vertical="center"/>
    </xf>
    <xf numFmtId="167" fontId="29" fillId="0" borderId="0">
      <alignment vertical="center"/>
    </xf>
    <xf numFmtId="167" fontId="29" fillId="0" borderId="0">
      <alignment vertical="center"/>
    </xf>
    <xf numFmtId="167" fontId="29" fillId="0" borderId="0">
      <alignment vertical="center"/>
    </xf>
    <xf numFmtId="167" fontId="29" fillId="0" borderId="0">
      <alignment vertical="center"/>
    </xf>
    <xf numFmtId="167" fontId="29" fillId="0" borderId="0">
      <alignment vertical="center"/>
    </xf>
    <xf numFmtId="167" fontId="29" fillId="0" borderId="0">
      <alignment vertical="center"/>
    </xf>
    <xf numFmtId="167" fontId="29" fillId="0" borderId="0">
      <alignment vertical="center"/>
    </xf>
    <xf numFmtId="167" fontId="29" fillId="0" borderId="0">
      <alignment vertical="center"/>
    </xf>
    <xf numFmtId="167" fontId="29" fillId="0" borderId="0">
      <alignment vertical="center"/>
    </xf>
    <xf numFmtId="167" fontId="29" fillId="0" borderId="0">
      <alignment vertical="center"/>
    </xf>
    <xf numFmtId="164" fontId="37" fillId="67" borderId="0" applyNumberFormat="0" applyBorder="0" applyAlignment="0" applyProtection="0"/>
    <xf numFmtId="164" fontId="37" fillId="67" borderId="0" applyNumberFormat="0" applyBorder="0" applyAlignment="0" applyProtection="0"/>
    <xf numFmtId="164" fontId="37" fillId="67" borderId="0" applyNumberFormat="0" applyBorder="0" applyAlignment="0" applyProtection="0"/>
    <xf numFmtId="164" fontId="37" fillId="67" borderId="0" applyNumberFormat="0" applyBorder="0" applyAlignment="0" applyProtection="0"/>
    <xf numFmtId="164" fontId="37" fillId="67" borderId="0" applyNumberFormat="0" applyBorder="0" applyAlignment="0" applyProtection="0"/>
    <xf numFmtId="0" fontId="37" fillId="67" borderId="0" applyNumberFormat="0" applyBorder="0" applyAlignment="0" applyProtection="0"/>
    <xf numFmtId="0" fontId="37" fillId="67" borderId="0" applyNumberFormat="0" applyBorder="0" applyAlignment="0" applyProtection="0"/>
    <xf numFmtId="0" fontId="38" fillId="36"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37" fillId="67"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38" fillId="36" borderId="0" applyNumberFormat="0" applyBorder="0" applyAlignment="0" applyProtection="0"/>
    <xf numFmtId="0" fontId="37" fillId="67" borderId="0" applyNumberFormat="0" applyBorder="0" applyAlignment="0" applyProtection="0"/>
    <xf numFmtId="165" fontId="39" fillId="3" borderId="0" applyNumberFormat="0" applyBorder="0" applyAlignment="0" applyProtection="0"/>
    <xf numFmtId="164" fontId="37" fillId="67" borderId="0" applyNumberFormat="0" applyBorder="0" applyAlignment="0" applyProtection="0"/>
    <xf numFmtId="164" fontId="37" fillId="67" borderId="0" applyNumberFormat="0" applyBorder="0" applyAlignment="0" applyProtection="0"/>
    <xf numFmtId="164" fontId="37" fillId="67" borderId="0" applyNumberFormat="0" applyBorder="0" applyAlignment="0" applyProtection="0"/>
    <xf numFmtId="164" fontId="37" fillId="67" borderId="0" applyNumberFormat="0" applyBorder="0" applyAlignment="0" applyProtection="0"/>
    <xf numFmtId="164" fontId="37" fillId="67" borderId="0" applyNumberFormat="0" applyBorder="0" applyAlignment="0" applyProtection="0"/>
    <xf numFmtId="164" fontId="37" fillId="67" borderId="0" applyNumberFormat="0" applyBorder="0" applyAlignment="0" applyProtection="0"/>
    <xf numFmtId="2" fontId="40" fillId="0" borderId="0">
      <alignment horizontal="right"/>
      <protection locked="0"/>
    </xf>
    <xf numFmtId="168" fontId="41" fillId="0" borderId="26">
      <alignment horizontal="center"/>
    </xf>
    <xf numFmtId="168" fontId="41" fillId="0" borderId="26">
      <alignment horizontal="center"/>
    </xf>
    <xf numFmtId="168" fontId="41" fillId="0" borderId="26">
      <alignment horizontal="center"/>
    </xf>
    <xf numFmtId="168" fontId="41" fillId="0" borderId="26">
      <alignment horizontal="center"/>
    </xf>
    <xf numFmtId="0" fontId="42" fillId="0" borderId="27" applyNumberFormat="0" applyFill="0" applyAlignment="0">
      <alignment vertical="top"/>
    </xf>
    <xf numFmtId="0" fontId="43" fillId="0" borderId="28" applyNumberFormat="0" applyFill="0" applyAlignment="0"/>
    <xf numFmtId="0" fontId="44" fillId="0" borderId="0" applyNumberFormat="0" applyFill="0" applyAlignment="0"/>
    <xf numFmtId="169" fontId="45" fillId="68" borderId="29" applyNumberFormat="0" applyFont="0" applyAlignment="0" applyProtection="0"/>
    <xf numFmtId="0" fontId="45" fillId="40" borderId="29" applyNumberFormat="0" applyFont="0" applyAlignment="0" applyProtection="0"/>
    <xf numFmtId="0" fontId="46" fillId="0" borderId="0" applyNumberFormat="0" applyFill="0" applyBorder="0" applyAlignment="0" applyProtection="0"/>
    <xf numFmtId="169" fontId="47" fillId="69" borderId="29" applyNumberFormat="0" applyFont="0" applyAlignment="0" applyProtection="0"/>
    <xf numFmtId="0" fontId="48" fillId="0" borderId="30" applyNumberFormat="0" applyFont="0" applyProtection="0">
      <alignment wrapText="1"/>
    </xf>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0" fontId="49" fillId="70" borderId="31" applyNumberFormat="0" applyAlignment="0" applyProtection="0"/>
    <xf numFmtId="0" fontId="49" fillId="70" borderId="31" applyNumberFormat="0" applyAlignment="0" applyProtection="0"/>
    <xf numFmtId="0" fontId="49" fillId="70" borderId="31" applyNumberFormat="0" applyAlignment="0" applyProtection="0"/>
    <xf numFmtId="0" fontId="49" fillId="70" borderId="31" applyNumberFormat="0" applyAlignment="0" applyProtection="0"/>
    <xf numFmtId="0" fontId="49" fillId="70" borderId="31" applyNumberFormat="0" applyAlignment="0" applyProtection="0"/>
    <xf numFmtId="0" fontId="49" fillId="70" borderId="31" applyNumberFormat="0" applyAlignment="0" applyProtection="0"/>
    <xf numFmtId="0" fontId="49" fillId="70" borderId="31" applyNumberFormat="0" applyAlignment="0" applyProtection="0"/>
    <xf numFmtId="0" fontId="49" fillId="70" borderId="31" applyNumberFormat="0" applyAlignment="0" applyProtection="0"/>
    <xf numFmtId="0" fontId="49" fillId="70" borderId="31" applyNumberFormat="0" applyAlignment="0" applyProtection="0"/>
    <xf numFmtId="0" fontId="49" fillId="70" borderId="31" applyNumberFormat="0" applyAlignment="0" applyProtection="0"/>
    <xf numFmtId="0" fontId="49" fillId="70" borderId="31" applyNumberFormat="0" applyAlignment="0" applyProtection="0"/>
    <xf numFmtId="0" fontId="49" fillId="70" borderId="31" applyNumberFormat="0" applyAlignment="0" applyProtection="0"/>
    <xf numFmtId="0" fontId="50" fillId="71" borderId="31" applyNumberFormat="0" applyAlignment="0" applyProtection="0"/>
    <xf numFmtId="0" fontId="50" fillId="71" borderId="31" applyNumberFormat="0" applyAlignment="0" applyProtection="0"/>
    <xf numFmtId="0" fontId="50" fillId="71" borderId="31" applyNumberFormat="0" applyAlignment="0" applyProtection="0"/>
    <xf numFmtId="0" fontId="50" fillId="71" borderId="31" applyNumberFormat="0" applyAlignment="0" applyProtection="0"/>
    <xf numFmtId="0" fontId="50" fillId="71" borderId="31" applyNumberFormat="0" applyAlignment="0" applyProtection="0"/>
    <xf numFmtId="0" fontId="50" fillId="71" borderId="31"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50" fillId="71" borderId="31" applyNumberFormat="0" applyAlignment="0" applyProtection="0"/>
    <xf numFmtId="0" fontId="50" fillId="71" borderId="31" applyNumberFormat="0" applyAlignment="0" applyProtection="0"/>
    <xf numFmtId="0" fontId="50" fillId="71" borderId="31" applyNumberFormat="0" applyAlignment="0" applyProtection="0"/>
    <xf numFmtId="0" fontId="50" fillId="71" borderId="31" applyNumberFormat="0" applyAlignment="0" applyProtection="0"/>
    <xf numFmtId="0" fontId="50" fillId="71" borderId="31" applyNumberFormat="0" applyAlignment="0" applyProtection="0"/>
    <xf numFmtId="0" fontId="49" fillId="70" borderId="31" applyNumberFormat="0" applyAlignment="0" applyProtection="0"/>
    <xf numFmtId="0" fontId="49" fillId="70" borderId="31" applyNumberFormat="0" applyAlignment="0" applyProtection="0"/>
    <xf numFmtId="0" fontId="49" fillId="70" borderId="31" applyNumberFormat="0" applyAlignment="0" applyProtection="0"/>
    <xf numFmtId="0" fontId="49" fillId="70" borderId="31" applyNumberFormat="0" applyAlignment="0" applyProtection="0"/>
    <xf numFmtId="0" fontId="49" fillId="70" borderId="31" applyNumberFormat="0" applyAlignment="0" applyProtection="0"/>
    <xf numFmtId="0" fontId="51" fillId="6" borderId="4" applyNumberFormat="0" applyAlignment="0" applyProtection="0"/>
    <xf numFmtId="0" fontId="52" fillId="6" borderId="4" applyNumberFormat="0" applyAlignment="0" applyProtection="0"/>
    <xf numFmtId="0" fontId="53" fillId="6" borderId="4"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49" fillId="70" borderId="31" applyNumberFormat="0" applyAlignment="0" applyProtection="0"/>
    <xf numFmtId="164" fontId="54" fillId="57" borderId="32" applyNumberFormat="0" applyAlignment="0" applyProtection="0"/>
    <xf numFmtId="164" fontId="54" fillId="57" borderId="32" applyNumberFormat="0" applyAlignment="0" applyProtection="0"/>
    <xf numFmtId="164" fontId="54" fillId="57" borderId="32" applyNumberFormat="0" applyAlignment="0" applyProtection="0"/>
    <xf numFmtId="164" fontId="54" fillId="57" borderId="32" applyNumberFormat="0" applyAlignment="0" applyProtection="0"/>
    <xf numFmtId="164" fontId="54" fillId="57" borderId="32" applyNumberFormat="0" applyAlignment="0" applyProtection="0"/>
    <xf numFmtId="0" fontId="54" fillId="57" borderId="32" applyNumberFormat="0" applyAlignment="0" applyProtection="0"/>
    <xf numFmtId="0" fontId="54" fillId="57" borderId="32" applyNumberFormat="0" applyAlignment="0" applyProtection="0"/>
    <xf numFmtId="0" fontId="54" fillId="72" borderId="32"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54" fillId="57" borderId="32" applyNumberFormat="0" applyAlignment="0" applyProtection="0"/>
    <xf numFmtId="0" fontId="13" fillId="7" borderId="7" applyNumberFormat="0" applyAlignment="0" applyProtection="0"/>
    <xf numFmtId="0" fontId="13" fillId="7" borderId="7" applyNumberFormat="0" applyAlignment="0" applyProtection="0"/>
    <xf numFmtId="0" fontId="54" fillId="72" borderId="32" applyNumberFormat="0" applyAlignment="0" applyProtection="0"/>
    <xf numFmtId="0" fontId="54" fillId="57" borderId="32" applyNumberFormat="0" applyAlignment="0" applyProtection="0"/>
    <xf numFmtId="164" fontId="54" fillId="57" borderId="32" applyNumberFormat="0" applyAlignment="0" applyProtection="0"/>
    <xf numFmtId="164" fontId="54" fillId="57" borderId="32" applyNumberFormat="0" applyAlignment="0" applyProtection="0"/>
    <xf numFmtId="164" fontId="54" fillId="57" borderId="32" applyNumberFormat="0" applyAlignment="0" applyProtection="0"/>
    <xf numFmtId="164" fontId="54" fillId="57" borderId="32" applyNumberFormat="0" applyAlignment="0" applyProtection="0"/>
    <xf numFmtId="164" fontId="54" fillId="57" borderId="32" applyNumberFormat="0" applyAlignment="0" applyProtection="0"/>
    <xf numFmtId="164" fontId="54" fillId="57" borderId="32" applyNumberFormat="0" applyAlignment="0" applyProtection="0"/>
    <xf numFmtId="164" fontId="54" fillId="57" borderId="32" applyNumberFormat="0" applyAlignment="0" applyProtection="0"/>
    <xf numFmtId="0" fontId="1" fillId="73" borderId="0"/>
    <xf numFmtId="0" fontId="1" fillId="74" borderId="0"/>
    <xf numFmtId="0" fontId="1" fillId="75" borderId="0"/>
    <xf numFmtId="0" fontId="1" fillId="76" borderId="0"/>
    <xf numFmtId="0" fontId="55" fillId="0" borderId="0">
      <alignment horizontal="center" vertical="center" wrapText="1"/>
    </xf>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57" fillId="0" borderId="0" applyFont="0" applyFill="0" applyBorder="0" applyAlignment="0" applyProtection="0">
      <alignment vertical="top"/>
    </xf>
    <xf numFmtId="43" fontId="56" fillId="0" borderId="0" applyFont="0" applyFill="0" applyBorder="0" applyAlignment="0" applyProtection="0"/>
    <xf numFmtId="43" fontId="56" fillId="0" borderId="0" applyFont="0" applyFill="0" applyBorder="0" applyAlignment="0" applyProtection="0"/>
    <xf numFmtId="43" fontId="58"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61" fillId="0" borderId="0"/>
    <xf numFmtId="3" fontId="56" fillId="0" borderId="0" applyFont="0" applyFill="0" applyBorder="0" applyAlignment="0" applyProtection="0"/>
    <xf numFmtId="3" fontId="56" fillId="0" borderId="0" applyFont="0" applyFill="0" applyBorder="0" applyAlignment="0" applyProtection="0"/>
    <xf numFmtId="0" fontId="62" fillId="0" borderId="0">
      <alignment horizontal="left" vertical="center" wrapText="1"/>
    </xf>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17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56" fillId="0" borderId="0" applyFont="0" applyFill="0" applyBorder="0" applyAlignment="0" applyProtection="0"/>
    <xf numFmtId="44" fontId="57" fillId="0" borderId="0" applyFont="0" applyFill="0" applyBorder="0" applyAlignment="0" applyProtection="0">
      <alignment vertical="top"/>
    </xf>
    <xf numFmtId="44" fontId="57" fillId="0" borderId="0" applyFont="0" applyFill="0" applyBorder="0" applyAlignment="0" applyProtection="0">
      <alignment vertical="top"/>
    </xf>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8"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44" fontId="1" fillId="0" borderId="0" applyFont="0" applyFill="0" applyBorder="0" applyAlignment="0" applyProtection="0"/>
    <xf numFmtId="6" fontId="63" fillId="0" borderId="0" applyFont="0" applyFill="0" applyBorder="0" applyAlignment="0" applyProtection="0"/>
    <xf numFmtId="8" fontId="64" fillId="0" borderId="0" applyBorder="0" applyAlignment="0"/>
    <xf numFmtId="172" fontId="56" fillId="0" borderId="0" applyFont="0" applyFill="0" applyBorder="0" applyAlignment="0" applyProtection="0"/>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3" fontId="63" fillId="0" borderId="33" applyNumberFormat="0" applyFill="0">
      <alignment horizontal="right"/>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174" fontId="65" fillId="0" borderId="33">
      <alignment horizontal="righ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173" fontId="63" fillId="0" borderId="33" applyNumberFormat="0" applyFill="0">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175" fontId="63" fillId="0" borderId="33">
      <alignment horizontal="right"/>
    </xf>
    <xf numFmtId="0" fontId="56" fillId="0" borderId="0" applyFont="0" applyFill="0" applyBorder="0" applyAlignment="0" applyProtection="0"/>
    <xf numFmtId="0" fontId="67" fillId="77" borderId="0" applyNumberFormat="0" applyBorder="0" applyAlignment="0" applyProtection="0"/>
    <xf numFmtId="164" fontId="67" fillId="77" borderId="0" applyNumberFormat="0" applyBorder="0" applyAlignment="0" applyProtection="0"/>
    <xf numFmtId="164" fontId="67" fillId="77" borderId="0" applyNumberFormat="0" applyBorder="0" applyAlignment="0" applyProtection="0"/>
    <xf numFmtId="164" fontId="67" fillId="77" borderId="0" applyNumberFormat="0" applyBorder="0" applyAlignment="0" applyProtection="0"/>
    <xf numFmtId="164" fontId="67" fillId="77" borderId="0" applyNumberFormat="0" applyBorder="0" applyAlignment="0" applyProtection="0"/>
    <xf numFmtId="164" fontId="67" fillId="77" borderId="0" applyNumberFormat="0" applyBorder="0" applyAlignment="0" applyProtection="0"/>
    <xf numFmtId="164" fontId="67" fillId="77" borderId="0" applyNumberFormat="0" applyBorder="0" applyAlignment="0" applyProtection="0"/>
    <xf numFmtId="164" fontId="67" fillId="77" borderId="0" applyNumberFormat="0" applyBorder="0" applyAlignment="0" applyProtection="0"/>
    <xf numFmtId="164" fontId="67" fillId="77" borderId="0" applyNumberFormat="0" applyBorder="0" applyAlignment="0" applyProtection="0"/>
    <xf numFmtId="164" fontId="67" fillId="77" borderId="0" applyNumberFormat="0" applyBorder="0" applyAlignment="0" applyProtection="0"/>
    <xf numFmtId="164" fontId="67" fillId="77" borderId="0" applyNumberFormat="0" applyBorder="0" applyAlignment="0" applyProtection="0"/>
    <xf numFmtId="164" fontId="67" fillId="77" borderId="0" applyNumberFormat="0" applyBorder="0" applyAlignment="0" applyProtection="0"/>
    <xf numFmtId="164" fontId="67" fillId="77" borderId="0" applyNumberFormat="0" applyBorder="0" applyAlignment="0" applyProtection="0"/>
    <xf numFmtId="164" fontId="67" fillId="77" borderId="0" applyNumberFormat="0" applyBorder="0" applyAlignment="0" applyProtection="0"/>
    <xf numFmtId="0" fontId="67" fillId="78" borderId="0" applyNumberFormat="0" applyBorder="0" applyAlignment="0" applyProtection="0"/>
    <xf numFmtId="164" fontId="67" fillId="78" borderId="0" applyNumberFormat="0" applyBorder="0" applyAlignment="0" applyProtection="0"/>
    <xf numFmtId="164" fontId="67" fillId="78" borderId="0" applyNumberFormat="0" applyBorder="0" applyAlignment="0" applyProtection="0"/>
    <xf numFmtId="164" fontId="67" fillId="78" borderId="0" applyNumberFormat="0" applyBorder="0" applyAlignment="0" applyProtection="0"/>
    <xf numFmtId="164" fontId="67" fillId="78" borderId="0" applyNumberFormat="0" applyBorder="0" applyAlignment="0" applyProtection="0"/>
    <xf numFmtId="164" fontId="67" fillId="78" borderId="0" applyNumberFormat="0" applyBorder="0" applyAlignment="0" applyProtection="0"/>
    <xf numFmtId="164" fontId="67" fillId="78" borderId="0" applyNumberFormat="0" applyBorder="0" applyAlignment="0" applyProtection="0"/>
    <xf numFmtId="164" fontId="67" fillId="78" borderId="0" applyNumberFormat="0" applyBorder="0" applyAlignment="0" applyProtection="0"/>
    <xf numFmtId="164" fontId="67" fillId="78" borderId="0" applyNumberFormat="0" applyBorder="0" applyAlignment="0" applyProtection="0"/>
    <xf numFmtId="164" fontId="67" fillId="78" borderId="0" applyNumberFormat="0" applyBorder="0" applyAlignment="0" applyProtection="0"/>
    <xf numFmtId="164" fontId="67" fillId="78" borderId="0" applyNumberFormat="0" applyBorder="0" applyAlignment="0" applyProtection="0"/>
    <xf numFmtId="164" fontId="67" fillId="78" borderId="0" applyNumberFormat="0" applyBorder="0" applyAlignment="0" applyProtection="0"/>
    <xf numFmtId="164" fontId="67" fillId="78" borderId="0" applyNumberFormat="0" applyBorder="0" applyAlignment="0" applyProtection="0"/>
    <xf numFmtId="164" fontId="67" fillId="78" borderId="0" applyNumberFormat="0" applyBorder="0" applyAlignment="0" applyProtection="0"/>
    <xf numFmtId="0" fontId="67" fillId="79" borderId="0" applyNumberFormat="0" applyBorder="0" applyAlignment="0" applyProtection="0"/>
    <xf numFmtId="164" fontId="67" fillId="79" borderId="0" applyNumberFormat="0" applyBorder="0" applyAlignment="0" applyProtection="0"/>
    <xf numFmtId="164" fontId="67" fillId="79" borderId="0" applyNumberFormat="0" applyBorder="0" applyAlignment="0" applyProtection="0"/>
    <xf numFmtId="164" fontId="67" fillId="79" borderId="0" applyNumberFormat="0" applyBorder="0" applyAlignment="0" applyProtection="0"/>
    <xf numFmtId="164" fontId="67" fillId="79" borderId="0" applyNumberFormat="0" applyBorder="0" applyAlignment="0" applyProtection="0"/>
    <xf numFmtId="164" fontId="67" fillId="79" borderId="0" applyNumberFormat="0" applyBorder="0" applyAlignment="0" applyProtection="0"/>
    <xf numFmtId="164" fontId="67" fillId="79" borderId="0" applyNumberFormat="0" applyBorder="0" applyAlignment="0" applyProtection="0"/>
    <xf numFmtId="164" fontId="67" fillId="79" borderId="0" applyNumberFormat="0" applyBorder="0" applyAlignment="0" applyProtection="0"/>
    <xf numFmtId="164" fontId="67" fillId="79" borderId="0" applyNumberFormat="0" applyBorder="0" applyAlignment="0" applyProtection="0"/>
    <xf numFmtId="164" fontId="67" fillId="79" borderId="0" applyNumberFormat="0" applyBorder="0" applyAlignment="0" applyProtection="0"/>
    <xf numFmtId="164" fontId="67" fillId="79" borderId="0" applyNumberFormat="0" applyBorder="0" applyAlignment="0" applyProtection="0"/>
    <xf numFmtId="164" fontId="67" fillId="79" borderId="0" applyNumberFormat="0" applyBorder="0" applyAlignment="0" applyProtection="0"/>
    <xf numFmtId="164" fontId="67" fillId="79" borderId="0" applyNumberFormat="0" applyBorder="0" applyAlignment="0" applyProtection="0"/>
    <xf numFmtId="164" fontId="67" fillId="79" borderId="0" applyNumberFormat="0" applyBorder="0" applyAlignment="0" applyProtection="0"/>
    <xf numFmtId="0" fontId="68" fillId="80" borderId="0" applyNumberFormat="0" applyAlignment="0" applyProtection="0"/>
    <xf numFmtId="164" fontId="56" fillId="0" borderId="0" applyFont="0" applyFill="0" applyBorder="0" applyAlignment="0" applyProtection="0"/>
    <xf numFmtId="164" fontId="56" fillId="0" borderId="0" applyFont="0" applyFill="0" applyBorder="0" applyAlignment="0" applyProtection="0"/>
    <xf numFmtId="164" fontId="56" fillId="0" borderId="0" applyFont="0" applyFill="0" applyBorder="0" applyAlignment="0" applyProtection="0"/>
    <xf numFmtId="164" fontId="56" fillId="0" borderId="0" applyFont="0" applyFill="0" applyBorder="0" applyAlignment="0" applyProtection="0"/>
    <xf numFmtId="164" fontId="56" fillId="0" borderId="0" applyFont="0" applyFill="0" applyBorder="0" applyAlignment="0" applyProtection="0"/>
    <xf numFmtId="164" fontId="56" fillId="0" borderId="0" applyFont="0" applyFill="0" applyBorder="0" applyAlignment="0" applyProtection="0"/>
    <xf numFmtId="164" fontId="56" fillId="0" borderId="0" applyFont="0" applyFill="0" applyBorder="0" applyAlignment="0" applyProtection="0"/>
    <xf numFmtId="164" fontId="56" fillId="0" borderId="0" applyFont="0" applyFill="0" applyBorder="0" applyAlignment="0" applyProtection="0"/>
    <xf numFmtId="164" fontId="56" fillId="0" borderId="0" applyFont="0" applyFill="0" applyBorder="0" applyAlignment="0" applyProtection="0"/>
    <xf numFmtId="164" fontId="56" fillId="0" borderId="0" applyFont="0" applyFill="0" applyBorder="0" applyAlignment="0" applyProtection="0"/>
    <xf numFmtId="164" fontId="56" fillId="0" borderId="0" applyFont="0" applyFill="0" applyBorder="0" applyAlignment="0" applyProtection="0"/>
    <xf numFmtId="164" fontId="56" fillId="0" borderId="0" applyFont="0" applyFill="0" applyBorder="0" applyAlignment="0" applyProtection="0"/>
    <xf numFmtId="164" fontId="56" fillId="0" borderId="0" applyFont="0" applyFill="0" applyBorder="0" applyAlignment="0" applyProtection="0"/>
    <xf numFmtId="164" fontId="56" fillId="0" borderId="0" applyFont="0" applyFill="0" applyBorder="0" applyAlignment="0" applyProtection="0"/>
    <xf numFmtId="164" fontId="56" fillId="0" borderId="0" applyFont="0" applyFill="0" applyBorder="0" applyAlignment="0" applyProtection="0"/>
    <xf numFmtId="164" fontId="56" fillId="0" borderId="0" applyFont="0" applyFill="0" applyBorder="0" applyAlignment="0" applyProtection="0"/>
    <xf numFmtId="164" fontId="56" fillId="0" borderId="0" applyFont="0" applyFill="0" applyBorder="0" applyAlignment="0" applyProtection="0"/>
    <xf numFmtId="164" fontId="56" fillId="0" borderId="0" applyFont="0" applyFill="0" applyBorder="0" applyAlignment="0" applyProtection="0"/>
    <xf numFmtId="164" fontId="56" fillId="0" borderId="0" applyFont="0" applyFill="0" applyBorder="0" applyAlignment="0" applyProtection="0"/>
    <xf numFmtId="164" fontId="56" fillId="0" borderId="0" applyFont="0" applyFill="0" applyBorder="0" applyAlignment="0" applyProtection="0"/>
    <xf numFmtId="164" fontId="56" fillId="0" borderId="0" applyFont="0" applyFill="0" applyBorder="0" applyAlignment="0" applyProtection="0"/>
    <xf numFmtId="164" fontId="56" fillId="0" borderId="0" applyFont="0" applyFill="0" applyBorder="0" applyAlignment="0" applyProtection="0"/>
    <xf numFmtId="176" fontId="69" fillId="0" borderId="0"/>
    <xf numFmtId="0" fontId="69" fillId="0" borderId="0"/>
    <xf numFmtId="164" fontId="70" fillId="0" borderId="0" applyNumberFormat="0" applyFill="0" applyBorder="0" applyAlignment="0" applyProtection="0"/>
    <xf numFmtId="164" fontId="70" fillId="0" borderId="0" applyNumberFormat="0" applyFill="0" applyBorder="0" applyAlignment="0" applyProtection="0"/>
    <xf numFmtId="164" fontId="70" fillId="0" borderId="0" applyNumberFormat="0" applyFill="0" applyBorder="0" applyAlignment="0" applyProtection="0"/>
    <xf numFmtId="164" fontId="70" fillId="0" borderId="0" applyNumberFormat="0" applyFill="0" applyBorder="0" applyAlignment="0" applyProtection="0"/>
    <xf numFmtId="164"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70"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164" fontId="70" fillId="0" borderId="0" applyNumberFormat="0" applyFill="0" applyBorder="0" applyAlignment="0" applyProtection="0"/>
    <xf numFmtId="164" fontId="70" fillId="0" borderId="0" applyNumberFormat="0" applyFill="0" applyBorder="0" applyAlignment="0" applyProtection="0"/>
    <xf numFmtId="164" fontId="70" fillId="0" borderId="0" applyNumberFormat="0" applyFill="0" applyBorder="0" applyAlignment="0" applyProtection="0"/>
    <xf numFmtId="164" fontId="70" fillId="0" borderId="0" applyNumberFormat="0" applyFill="0" applyBorder="0" applyAlignment="0" applyProtection="0"/>
    <xf numFmtId="164" fontId="70" fillId="0" borderId="0" applyNumberFormat="0" applyFill="0" applyBorder="0" applyAlignment="0" applyProtection="0"/>
    <xf numFmtId="164" fontId="70" fillId="0" borderId="0" applyNumberFormat="0" applyFill="0" applyBorder="0" applyAlignment="0" applyProtection="0"/>
    <xf numFmtId="164" fontId="70" fillId="0" borderId="0" applyNumberFormat="0" applyFill="0" applyBorder="0" applyAlignment="0" applyProtection="0"/>
    <xf numFmtId="0" fontId="71" fillId="0" borderId="26" applyNumberFormat="0" applyAlignment="0" applyProtection="0"/>
    <xf numFmtId="0" fontId="71" fillId="0" borderId="26" applyNumberFormat="0" applyAlignment="0" applyProtection="0"/>
    <xf numFmtId="0" fontId="71" fillId="0" borderId="26" applyNumberFormat="0" applyAlignment="0" applyProtection="0"/>
    <xf numFmtId="0" fontId="71" fillId="0" borderId="26" applyNumberFormat="0" applyAlignment="0" applyProtection="0"/>
    <xf numFmtId="2" fontId="56" fillId="0" borderId="0" applyFont="0" applyFill="0" applyBorder="0" applyAlignment="0" applyProtection="0"/>
    <xf numFmtId="0" fontId="48" fillId="0" borderId="0" applyNumberFormat="0" applyFill="0" applyBorder="0" applyAlignment="0" applyProtection="0"/>
    <xf numFmtId="0" fontId="48" fillId="0" borderId="0" applyNumberFormat="0" applyProtection="0">
      <alignment vertical="top" wrapText="1"/>
    </xf>
    <xf numFmtId="0" fontId="48" fillId="0" borderId="34" applyNumberFormat="0" applyProtection="0">
      <alignment vertical="top" wrapText="1"/>
    </xf>
    <xf numFmtId="164" fontId="72" fillId="60" borderId="0" applyNumberFormat="0" applyBorder="0" applyAlignment="0" applyProtection="0"/>
    <xf numFmtId="164" fontId="72" fillId="60" borderId="0" applyNumberFormat="0" applyBorder="0" applyAlignment="0" applyProtection="0"/>
    <xf numFmtId="164" fontId="72" fillId="60" borderId="0" applyNumberFormat="0" applyBorder="0" applyAlignment="0" applyProtection="0"/>
    <xf numFmtId="164" fontId="72" fillId="60" borderId="0" applyNumberFormat="0" applyBorder="0" applyAlignment="0" applyProtection="0"/>
    <xf numFmtId="164" fontId="72" fillId="60" borderId="0" applyNumberFormat="0" applyBorder="0" applyAlignment="0" applyProtection="0"/>
    <xf numFmtId="0" fontId="72" fillId="60" borderId="0" applyNumberFormat="0" applyBorder="0" applyAlignment="0" applyProtection="0"/>
    <xf numFmtId="0" fontId="72" fillId="60" borderId="0" applyNumberFormat="0" applyBorder="0" applyAlignment="0" applyProtection="0"/>
    <xf numFmtId="0" fontId="72" fillId="37"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72" fillId="60"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72" fillId="37" borderId="0" applyNumberFormat="0" applyBorder="0" applyAlignment="0" applyProtection="0"/>
    <xf numFmtId="0" fontId="72" fillId="60" borderId="0" applyNumberFormat="0" applyBorder="0" applyAlignment="0" applyProtection="0"/>
    <xf numFmtId="164" fontId="72" fillId="60" borderId="0" applyNumberFormat="0" applyBorder="0" applyAlignment="0" applyProtection="0"/>
    <xf numFmtId="164" fontId="72" fillId="60" borderId="0" applyNumberFormat="0" applyBorder="0" applyAlignment="0" applyProtection="0"/>
    <xf numFmtId="164" fontId="72" fillId="60" borderId="0" applyNumberFormat="0" applyBorder="0" applyAlignment="0" applyProtection="0"/>
    <xf numFmtId="164" fontId="72" fillId="60" borderId="0" applyNumberFormat="0" applyBorder="0" applyAlignment="0" applyProtection="0"/>
    <xf numFmtId="164" fontId="72" fillId="60" borderId="0" applyNumberFormat="0" applyBorder="0" applyAlignment="0" applyProtection="0"/>
    <xf numFmtId="164" fontId="72" fillId="60" borderId="0" applyNumberFormat="0" applyBorder="0" applyAlignment="0" applyProtection="0"/>
    <xf numFmtId="164" fontId="72" fillId="60" borderId="0" applyNumberFormat="0" applyBorder="0" applyAlignment="0" applyProtection="0"/>
    <xf numFmtId="38" fontId="73" fillId="81" borderId="0" applyNumberFormat="0" applyBorder="0" applyAlignment="0" applyProtection="0"/>
    <xf numFmtId="38" fontId="73" fillId="81" borderId="0" applyNumberFormat="0" applyBorder="0" applyAlignment="0" applyProtection="0"/>
    <xf numFmtId="38" fontId="73" fillId="81" borderId="0" applyNumberFormat="0" applyBorder="0" applyAlignment="0" applyProtection="0"/>
    <xf numFmtId="38" fontId="73" fillId="81" borderId="0" applyNumberFormat="0" applyBorder="0" applyAlignment="0" applyProtection="0"/>
    <xf numFmtId="38" fontId="73" fillId="81" borderId="0" applyNumberFormat="0" applyBorder="0" applyAlignment="0" applyProtection="0"/>
    <xf numFmtId="38" fontId="73" fillId="81" borderId="0" applyNumberFormat="0" applyBorder="0" applyAlignment="0" applyProtection="0"/>
    <xf numFmtId="38" fontId="73" fillId="81" borderId="0" applyNumberFormat="0" applyBorder="0" applyAlignment="0" applyProtection="0"/>
    <xf numFmtId="38" fontId="73" fillId="81" borderId="0" applyNumberFormat="0" applyBorder="0" applyAlignment="0" applyProtection="0"/>
    <xf numFmtId="38" fontId="73" fillId="81" borderId="0" applyNumberFormat="0" applyBorder="0" applyAlignment="0" applyProtection="0"/>
    <xf numFmtId="38" fontId="73" fillId="81" borderId="0" applyNumberFormat="0" applyBorder="0" applyAlignment="0" applyProtection="0"/>
    <xf numFmtId="38" fontId="73" fillId="81" borderId="0" applyNumberFormat="0" applyBorder="0" applyAlignment="0" applyProtection="0"/>
    <xf numFmtId="38" fontId="73" fillId="81" borderId="0" applyNumberFormat="0" applyBorder="0" applyAlignment="0" applyProtection="0"/>
    <xf numFmtId="38" fontId="73" fillId="81" borderId="0" applyNumberFormat="0" applyBorder="0" applyAlignment="0" applyProtection="0"/>
    <xf numFmtId="38" fontId="73" fillId="81" borderId="0" applyNumberFormat="0" applyBorder="0" applyAlignment="0" applyProtection="0"/>
    <xf numFmtId="38" fontId="73" fillId="81" borderId="0" applyNumberFormat="0" applyBorder="0" applyAlignment="0" applyProtection="0"/>
    <xf numFmtId="38" fontId="73" fillId="81" borderId="0" applyNumberFormat="0" applyBorder="0" applyAlignment="0" applyProtection="0"/>
    <xf numFmtId="38" fontId="73" fillId="81" borderId="0" applyNumberFormat="0" applyBorder="0" applyAlignment="0" applyProtection="0"/>
    <xf numFmtId="38" fontId="73" fillId="81" borderId="0" applyNumberFormat="0" applyBorder="0" applyAlignment="0" applyProtection="0"/>
    <xf numFmtId="38" fontId="73" fillId="81" borderId="0" applyNumberFormat="0" applyBorder="0" applyAlignment="0" applyProtection="0"/>
    <xf numFmtId="38" fontId="73" fillId="81" borderId="0" applyNumberFormat="0" applyBorder="0" applyAlignment="0" applyProtection="0"/>
    <xf numFmtId="38" fontId="73" fillId="81" borderId="0" applyNumberFormat="0" applyBorder="0" applyAlignment="0" applyProtection="0"/>
    <xf numFmtId="38" fontId="73" fillId="81" borderId="0" applyNumberFormat="0" applyBorder="0" applyAlignment="0" applyProtection="0"/>
    <xf numFmtId="0" fontId="74" fillId="0" borderId="1" applyNumberFormat="0" applyProtection="0">
      <alignment wrapText="1"/>
    </xf>
    <xf numFmtId="0" fontId="74" fillId="0" borderId="35" applyNumberFormat="0" applyProtection="0">
      <alignment horizontal="left" wrapText="1"/>
    </xf>
    <xf numFmtId="164" fontId="75" fillId="0" borderId="36" applyNumberFormat="0" applyFill="0" applyAlignment="0" applyProtection="0"/>
    <xf numFmtId="164" fontId="75" fillId="0" borderId="36" applyNumberFormat="0" applyFill="0" applyAlignment="0" applyProtection="0"/>
    <xf numFmtId="164" fontId="75" fillId="0" borderId="36" applyNumberFormat="0" applyFill="0" applyAlignment="0" applyProtection="0"/>
    <xf numFmtId="164" fontId="75" fillId="0" borderId="36" applyNumberFormat="0" applyFill="0" applyAlignment="0" applyProtection="0"/>
    <xf numFmtId="164"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6" fillId="0" borderId="37"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75" fillId="0" borderId="36"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76" fillId="0" borderId="37" applyNumberFormat="0" applyFill="0" applyAlignment="0" applyProtection="0"/>
    <xf numFmtId="0" fontId="75" fillId="0" borderId="36" applyNumberFormat="0" applyFill="0" applyAlignment="0" applyProtection="0"/>
    <xf numFmtId="164" fontId="75" fillId="0" borderId="36" applyNumberFormat="0" applyFill="0" applyAlignment="0" applyProtection="0"/>
    <xf numFmtId="164" fontId="75" fillId="0" borderId="36" applyNumberFormat="0" applyFill="0" applyAlignment="0" applyProtection="0"/>
    <xf numFmtId="164" fontId="75" fillId="0" borderId="36" applyNumberFormat="0" applyFill="0" applyAlignment="0" applyProtection="0"/>
    <xf numFmtId="164" fontId="75" fillId="0" borderId="36" applyNumberFormat="0" applyFill="0" applyAlignment="0" applyProtection="0"/>
    <xf numFmtId="164" fontId="75" fillId="0" borderId="36" applyNumberFormat="0" applyFill="0" applyAlignment="0" applyProtection="0"/>
    <xf numFmtId="164" fontId="75" fillId="0" borderId="36" applyNumberFormat="0" applyFill="0" applyAlignment="0" applyProtection="0"/>
    <xf numFmtId="164" fontId="75" fillId="0" borderId="36" applyNumberFormat="0" applyFill="0" applyAlignment="0" applyProtection="0"/>
    <xf numFmtId="164" fontId="77" fillId="0" borderId="38" applyNumberFormat="0" applyFill="0" applyAlignment="0" applyProtection="0"/>
    <xf numFmtId="164" fontId="77" fillId="0" borderId="38" applyNumberFormat="0" applyFill="0" applyAlignment="0" applyProtection="0"/>
    <xf numFmtId="164" fontId="77" fillId="0" borderId="38" applyNumberFormat="0" applyFill="0" applyAlignment="0" applyProtection="0"/>
    <xf numFmtId="164" fontId="77" fillId="0" borderId="38" applyNumberFormat="0" applyFill="0" applyAlignment="0" applyProtection="0"/>
    <xf numFmtId="164"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8" fillId="0" borderId="38"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78" fillId="0" borderId="38" applyNumberFormat="0" applyFill="0" applyAlignment="0" applyProtection="0"/>
    <xf numFmtId="0" fontId="77" fillId="0" borderId="38" applyNumberFormat="0" applyFill="0" applyAlignment="0" applyProtection="0"/>
    <xf numFmtId="0" fontId="79" fillId="0" borderId="2" applyNumberFormat="0" applyFill="0" applyAlignment="0" applyProtection="0"/>
    <xf numFmtId="0" fontId="80" fillId="0" borderId="2" applyNumberFormat="0" applyFill="0" applyAlignment="0" applyProtection="0"/>
    <xf numFmtId="0" fontId="81" fillId="0" borderId="2" applyNumberFormat="0" applyFill="0" applyAlignment="0" applyProtection="0"/>
    <xf numFmtId="164" fontId="77" fillId="0" borderId="38" applyNumberFormat="0" applyFill="0" applyAlignment="0" applyProtection="0"/>
    <xf numFmtId="164" fontId="77" fillId="0" borderId="38" applyNumberFormat="0" applyFill="0" applyAlignment="0" applyProtection="0"/>
    <xf numFmtId="164" fontId="77" fillId="0" borderId="38" applyNumberFormat="0" applyFill="0" applyAlignment="0" applyProtection="0"/>
    <xf numFmtId="164" fontId="77" fillId="0" borderId="38"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3" fillId="0" borderId="40" applyNumberFormat="0" applyFill="0" applyAlignment="0" applyProtection="0"/>
    <xf numFmtId="0" fontId="83" fillId="0" borderId="40" applyNumberFormat="0" applyFill="0" applyAlignment="0" applyProtection="0"/>
    <xf numFmtId="0" fontId="83" fillId="0" borderId="40" applyNumberFormat="0" applyFill="0" applyAlignment="0" applyProtection="0"/>
    <xf numFmtId="0" fontId="83" fillId="0" borderId="40"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83" fillId="0" borderId="40" applyNumberFormat="0" applyFill="0" applyAlignment="0" applyProtection="0"/>
    <xf numFmtId="0" fontId="83" fillId="0" borderId="40" applyNumberFormat="0" applyFill="0" applyAlignment="0" applyProtection="0"/>
    <xf numFmtId="0" fontId="83" fillId="0" borderId="40" applyNumberFormat="0" applyFill="0" applyAlignment="0" applyProtection="0"/>
    <xf numFmtId="0" fontId="83" fillId="0" borderId="40" applyNumberFormat="0" applyFill="0" applyAlignment="0" applyProtection="0"/>
    <xf numFmtId="0" fontId="83" fillId="0" borderId="40" applyNumberFormat="0" applyFill="0" applyAlignment="0" applyProtection="0"/>
    <xf numFmtId="0" fontId="83" fillId="0" borderId="40" applyNumberFormat="0" applyFill="0" applyAlignment="0" applyProtection="0"/>
    <xf numFmtId="0" fontId="83" fillId="0" borderId="40" applyNumberFormat="0" applyFill="0" applyAlignment="0" applyProtection="0"/>
    <xf numFmtId="0" fontId="83" fillId="0" borderId="40"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39" applyNumberFormat="0" applyFill="0" applyAlignment="0" applyProtection="0"/>
    <xf numFmtId="164" fontId="82" fillId="0" borderId="0" applyNumberFormat="0" applyFill="0" applyBorder="0" applyAlignment="0" applyProtection="0"/>
    <xf numFmtId="164" fontId="82" fillId="0" borderId="0" applyNumberFormat="0" applyFill="0" applyBorder="0" applyAlignment="0" applyProtection="0"/>
    <xf numFmtId="164" fontId="82" fillId="0" borderId="0" applyNumberFormat="0" applyFill="0" applyBorder="0" applyAlignment="0" applyProtection="0"/>
    <xf numFmtId="164" fontId="82" fillId="0" borderId="0" applyNumberFormat="0" applyFill="0" applyBorder="0" applyAlignment="0" applyProtection="0"/>
    <xf numFmtId="164"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82"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164" fontId="82" fillId="0" borderId="0" applyNumberFormat="0" applyFill="0" applyBorder="0" applyAlignment="0" applyProtection="0"/>
    <xf numFmtId="164" fontId="82" fillId="0" borderId="0" applyNumberFormat="0" applyFill="0" applyBorder="0" applyAlignment="0" applyProtection="0"/>
    <xf numFmtId="164" fontId="82" fillId="0" borderId="0" applyNumberFormat="0" applyFill="0" applyBorder="0" applyAlignment="0" applyProtection="0"/>
    <xf numFmtId="164" fontId="82" fillId="0" borderId="0" applyNumberFormat="0" applyFill="0" applyBorder="0" applyAlignment="0" applyProtection="0"/>
    <xf numFmtId="164" fontId="82" fillId="0" borderId="0" applyNumberFormat="0" applyFill="0" applyBorder="0" applyAlignment="0" applyProtection="0"/>
    <xf numFmtId="164" fontId="82" fillId="0" borderId="0" applyNumberFormat="0" applyFill="0" applyBorder="0" applyAlignment="0" applyProtection="0"/>
    <xf numFmtId="164" fontId="82" fillId="0" borderId="0" applyNumberFormat="0" applyFill="0" applyBorder="0" applyAlignment="0" applyProtection="0"/>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165" fontId="84" fillId="0" borderId="33">
      <alignment horizontal="left"/>
    </xf>
    <xf numFmtId="0" fontId="85" fillId="0" borderId="41">
      <alignment horizontal="righ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86"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63" fillId="0" borderId="33">
      <alignment horizontal="left" vertical="center"/>
    </xf>
    <xf numFmtId="0" fontId="87" fillId="0" borderId="33">
      <alignment horizontal="left" vertical="center"/>
    </xf>
    <xf numFmtId="0" fontId="84" fillId="0" borderId="33">
      <alignment horizontal="left"/>
    </xf>
    <xf numFmtId="165" fontId="84" fillId="82" borderId="0">
      <alignment horizontal="centerContinuous" wrapText="1"/>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49" fontId="84" fillId="82" borderId="42">
      <alignment horizontal="left" vertical="center"/>
    </xf>
    <xf numFmtId="165" fontId="84" fillId="82" borderId="0">
      <alignment horizontal="centerContinuous" wrapText="1"/>
    </xf>
    <xf numFmtId="0" fontId="84" fillId="82" borderId="0">
      <alignment horizontal="centerContinuous" vertical="center" wrapText="1"/>
    </xf>
    <xf numFmtId="0" fontId="88"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166" fontId="88"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89" fillId="0" borderId="0" applyNumberFormat="0" applyFill="0" applyBorder="0" applyAlignment="0" applyProtection="0"/>
    <xf numFmtId="0" fontId="91" fillId="0" borderId="0" applyNumberFormat="0" applyFill="0" applyBorder="0" applyAlignment="0" applyProtection="0"/>
    <xf numFmtId="0" fontId="92" fillId="83" borderId="0" applyNumberFormat="0" applyFont="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10" fontId="73" fillId="84" borderId="26" applyNumberFormat="0" applyBorder="0" applyAlignment="0" applyProtection="0"/>
    <xf numFmtId="0" fontId="93" fillId="5" borderId="4" applyNumberFormat="0" applyAlignment="0" applyProtection="0"/>
    <xf numFmtId="0" fontId="93" fillId="5" borderId="4" applyNumberFormat="0" applyAlignment="0" applyProtection="0"/>
    <xf numFmtId="0" fontId="93" fillId="5" borderId="4" applyNumberFormat="0" applyAlignment="0" applyProtection="0"/>
    <xf numFmtId="0" fontId="93" fillId="5" borderId="4" applyNumberFormat="0" applyAlignment="0" applyProtection="0"/>
    <xf numFmtId="0" fontId="93" fillId="5" borderId="4" applyNumberFormat="0" applyAlignment="0" applyProtection="0"/>
    <xf numFmtId="0" fontId="94" fillId="5" borderId="4" applyNumberFormat="0" applyAlignment="0" applyProtection="0"/>
    <xf numFmtId="0" fontId="95" fillId="0" borderId="4" applyNumberFormat="0" applyAlignment="0" applyProtection="0"/>
    <xf numFmtId="0" fontId="95" fillId="0" borderId="4" applyNumberFormat="0" applyAlignment="0" applyProtection="0"/>
    <xf numFmtId="0" fontId="95" fillId="0" borderId="4" applyNumberFormat="0" applyAlignment="0" applyProtection="0"/>
    <xf numFmtId="0" fontId="95" fillId="0"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5" fillId="0" borderId="4" applyNumberFormat="0" applyAlignment="0" applyProtection="0"/>
    <xf numFmtId="0" fontId="95" fillId="0" borderId="4" applyNumberFormat="0" applyAlignment="0" applyProtection="0"/>
    <xf numFmtId="0" fontId="95" fillId="0" borderId="4" applyNumberFormat="0" applyAlignment="0" applyProtection="0"/>
    <xf numFmtId="0" fontId="95" fillId="0" borderId="4" applyNumberFormat="0" applyAlignment="0" applyProtection="0"/>
    <xf numFmtId="0" fontId="95" fillId="0" borderId="4" applyNumberFormat="0" applyAlignment="0" applyProtection="0"/>
    <xf numFmtId="0" fontId="95" fillId="0" borderId="4" applyNumberFormat="0" applyAlignment="0" applyProtection="0"/>
    <xf numFmtId="0" fontId="95" fillId="0" borderId="4" applyNumberFormat="0" applyAlignment="0" applyProtection="0"/>
    <xf numFmtId="0" fontId="95" fillId="0" borderId="4" applyNumberFormat="0" applyAlignment="0" applyProtection="0"/>
    <xf numFmtId="0" fontId="95" fillId="0" borderId="4" applyNumberFormat="0" applyAlignment="0" applyProtection="0"/>
    <xf numFmtId="0" fontId="95" fillId="0" borderId="4" applyNumberFormat="0" applyAlignment="0" applyProtection="0"/>
    <xf numFmtId="0" fontId="96" fillId="5" borderId="4" applyNumberFormat="0" applyAlignment="0" applyProtection="0"/>
    <xf numFmtId="0" fontId="96" fillId="5" borderId="4" applyNumberFormat="0" applyAlignment="0" applyProtection="0"/>
    <xf numFmtId="0" fontId="95" fillId="0" borderId="4" applyNumberFormat="0" applyAlignment="0" applyProtection="0"/>
    <xf numFmtId="0" fontId="97" fillId="64" borderId="31" applyNumberFormat="0" applyAlignment="0" applyProtection="0"/>
    <xf numFmtId="0" fontId="97" fillId="64" borderId="31" applyNumberFormat="0" applyAlignment="0" applyProtection="0"/>
    <xf numFmtId="0" fontId="97" fillId="64" borderId="31" applyNumberFormat="0" applyAlignment="0" applyProtection="0"/>
    <xf numFmtId="0" fontId="97" fillId="64" borderId="31" applyNumberFormat="0" applyAlignment="0" applyProtection="0"/>
    <xf numFmtId="0" fontId="97" fillId="64" borderId="31" applyNumberFormat="0" applyAlignment="0" applyProtection="0"/>
    <xf numFmtId="0" fontId="97" fillId="64" borderId="31" applyNumberFormat="0" applyAlignment="0" applyProtection="0"/>
    <xf numFmtId="0" fontId="97" fillId="64" borderId="31" applyNumberFormat="0" applyAlignment="0" applyProtection="0"/>
    <xf numFmtId="0" fontId="97" fillId="64" borderId="31" applyNumberFormat="0" applyAlignment="0" applyProtection="0"/>
    <xf numFmtId="0" fontId="97" fillId="64" borderId="31" applyNumberFormat="0" applyAlignment="0" applyProtection="0"/>
    <xf numFmtId="0" fontId="97" fillId="64" borderId="31" applyNumberFormat="0" applyAlignment="0" applyProtection="0"/>
    <xf numFmtId="0" fontId="95" fillId="0" borderId="4" applyNumberFormat="0" applyAlignment="0" applyProtection="0"/>
    <xf numFmtId="0" fontId="97" fillId="64" borderId="31" applyNumberFormat="0" applyAlignment="0" applyProtection="0"/>
    <xf numFmtId="0" fontId="97" fillId="64" borderId="31" applyNumberFormat="0" applyAlignment="0" applyProtection="0"/>
    <xf numFmtId="0" fontId="97" fillId="64" borderId="31" applyNumberFormat="0" applyAlignment="0" applyProtection="0"/>
    <xf numFmtId="0" fontId="97" fillId="64" borderId="31" applyNumberFormat="0" applyAlignment="0" applyProtection="0"/>
    <xf numFmtId="0" fontId="97" fillId="64" borderId="31" applyNumberFormat="0" applyAlignment="0" applyProtection="0"/>
    <xf numFmtId="0" fontId="9" fillId="5" borderId="4" applyNumberFormat="0" applyAlignment="0" applyProtection="0"/>
    <xf numFmtId="0" fontId="9" fillId="5" borderId="4" applyNumberFormat="0" applyAlignment="0" applyProtection="0"/>
    <xf numFmtId="0" fontId="93" fillId="5" borderId="4" applyNumberFormat="0" applyAlignment="0" applyProtection="0"/>
    <xf numFmtId="0" fontId="93" fillId="5" borderId="4" applyNumberFormat="0" applyAlignment="0" applyProtection="0"/>
    <xf numFmtId="0" fontId="93" fillId="5" borderId="4" applyNumberFormat="0" applyAlignment="0" applyProtection="0"/>
    <xf numFmtId="177" fontId="98" fillId="34" borderId="26" applyNumberFormat="0" applyAlignment="0"/>
    <xf numFmtId="177" fontId="98" fillId="34" borderId="26" applyNumberFormat="0" applyAlignment="0"/>
    <xf numFmtId="177" fontId="98" fillId="34" borderId="26" applyNumberFormat="0" applyAlignment="0"/>
    <xf numFmtId="177" fontId="98" fillId="34" borderId="26" applyNumberFormat="0" applyAlignment="0"/>
    <xf numFmtId="164" fontId="99" fillId="0" borderId="43" applyNumberFormat="0" applyFill="0" applyAlignment="0" applyProtection="0"/>
    <xf numFmtId="164" fontId="99" fillId="0" borderId="43" applyNumberFormat="0" applyFill="0" applyAlignment="0" applyProtection="0"/>
    <xf numFmtId="164" fontId="99" fillId="0" borderId="43" applyNumberFormat="0" applyFill="0" applyAlignment="0" applyProtection="0"/>
    <xf numFmtId="164" fontId="99" fillId="0" borderId="43" applyNumberFormat="0" applyFill="0" applyAlignment="0" applyProtection="0"/>
    <xf numFmtId="164" fontId="99" fillId="0" borderId="43" applyNumberFormat="0" applyFill="0" applyAlignment="0" applyProtection="0"/>
    <xf numFmtId="0" fontId="99" fillId="0" borderId="43" applyNumberFormat="0" applyFill="0" applyAlignment="0" applyProtection="0"/>
    <xf numFmtId="0" fontId="99" fillId="0" borderId="43" applyNumberFormat="0" applyFill="0" applyAlignment="0" applyProtection="0"/>
    <xf numFmtId="0" fontId="100" fillId="0" borderId="43"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99" fillId="0" borderId="43"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00" fillId="0" borderId="43" applyNumberFormat="0" applyFill="0" applyAlignment="0" applyProtection="0"/>
    <xf numFmtId="0" fontId="99" fillId="0" borderId="43" applyNumberFormat="0" applyFill="0" applyAlignment="0" applyProtection="0"/>
    <xf numFmtId="164" fontId="99" fillId="0" borderId="43" applyNumberFormat="0" applyFill="0" applyAlignment="0" applyProtection="0"/>
    <xf numFmtId="164" fontId="99" fillId="0" borderId="43" applyNumberFormat="0" applyFill="0" applyAlignment="0" applyProtection="0"/>
    <xf numFmtId="164" fontId="99" fillId="0" borderId="43" applyNumberFormat="0" applyFill="0" applyAlignment="0" applyProtection="0"/>
    <xf numFmtId="164" fontId="99" fillId="0" borderId="43" applyNumberFormat="0" applyFill="0" applyAlignment="0" applyProtection="0"/>
    <xf numFmtId="164" fontId="99" fillId="0" borderId="43" applyNumberFormat="0" applyFill="0" applyAlignment="0" applyProtection="0"/>
    <xf numFmtId="164" fontId="99" fillId="0" borderId="43" applyNumberFormat="0" applyFill="0" applyAlignment="0" applyProtection="0"/>
    <xf numFmtId="164" fontId="99" fillId="0" borderId="43" applyNumberFormat="0" applyFill="0" applyAlignment="0" applyProtection="0"/>
    <xf numFmtId="164" fontId="101" fillId="0" borderId="0"/>
    <xf numFmtId="164" fontId="101" fillId="0" borderId="0"/>
    <xf numFmtId="178" fontId="56" fillId="0" borderId="0" applyFont="0" applyFill="0" applyBorder="0" applyAlignment="0" applyProtection="0"/>
    <xf numFmtId="179" fontId="56" fillId="0" borderId="0" applyFont="0" applyFill="0" applyBorder="0" applyAlignment="0" applyProtection="0"/>
    <xf numFmtId="180" fontId="61" fillId="0" borderId="0" applyFont="0" applyFill="0" applyBorder="0" applyAlignment="0" applyProtection="0"/>
    <xf numFmtId="181" fontId="61" fillId="0" borderId="0" applyFont="0" applyFill="0" applyBorder="0" applyAlignment="0" applyProtection="0"/>
    <xf numFmtId="164" fontId="102" fillId="85" borderId="0" applyNumberFormat="0" applyBorder="0" applyAlignment="0" applyProtection="0"/>
    <xf numFmtId="164" fontId="102" fillId="85" borderId="0" applyNumberFormat="0" applyBorder="0" applyAlignment="0" applyProtection="0"/>
    <xf numFmtId="164" fontId="102" fillId="85" borderId="0" applyNumberFormat="0" applyBorder="0" applyAlignment="0" applyProtection="0"/>
    <xf numFmtId="164" fontId="102" fillId="85" borderId="0" applyNumberFormat="0" applyBorder="0" applyAlignment="0" applyProtection="0"/>
    <xf numFmtId="164" fontId="102" fillId="85" borderId="0" applyNumberFormat="0" applyBorder="0" applyAlignment="0" applyProtection="0"/>
    <xf numFmtId="0" fontId="102" fillId="85" borderId="0" applyNumberFormat="0" applyBorder="0" applyAlignment="0" applyProtection="0"/>
    <xf numFmtId="0" fontId="102" fillId="85" borderId="0" applyNumberFormat="0" applyBorder="0" applyAlignment="0" applyProtection="0"/>
    <xf numFmtId="0" fontId="102" fillId="68"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102" fillId="8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102" fillId="68" borderId="0" applyNumberFormat="0" applyBorder="0" applyAlignment="0" applyProtection="0"/>
    <xf numFmtId="0" fontId="102" fillId="85" borderId="0" applyNumberFormat="0" applyBorder="0" applyAlignment="0" applyProtection="0"/>
    <xf numFmtId="164" fontId="102" fillId="85" borderId="0" applyNumberFormat="0" applyBorder="0" applyAlignment="0" applyProtection="0"/>
    <xf numFmtId="164" fontId="102" fillId="85" borderId="0" applyNumberFormat="0" applyBorder="0" applyAlignment="0" applyProtection="0"/>
    <xf numFmtId="164" fontId="102" fillId="85" borderId="0" applyNumberFormat="0" applyBorder="0" applyAlignment="0" applyProtection="0"/>
    <xf numFmtId="164" fontId="102" fillId="85" borderId="0" applyNumberFormat="0" applyBorder="0" applyAlignment="0" applyProtection="0"/>
    <xf numFmtId="164" fontId="102" fillId="85" borderId="0" applyNumberFormat="0" applyBorder="0" applyAlignment="0" applyProtection="0"/>
    <xf numFmtId="164" fontId="102" fillId="85" borderId="0" applyNumberFormat="0" applyBorder="0" applyAlignment="0" applyProtection="0"/>
    <xf numFmtId="164" fontId="102" fillId="85" borderId="0" applyNumberFormat="0" applyBorder="0" applyAlignment="0" applyProtection="0"/>
    <xf numFmtId="37" fontId="103" fillId="0" borderId="0"/>
    <xf numFmtId="0" fontId="104" fillId="86" borderId="0" applyNumberFormat="0" applyAlignment="0" applyProtection="0"/>
    <xf numFmtId="182" fontId="105" fillId="0" borderId="0"/>
    <xf numFmtId="165" fontId="59" fillId="0" borderId="0"/>
    <xf numFmtId="0" fontId="1" fillId="0" borderId="0"/>
    <xf numFmtId="0" fontId="1" fillId="0" borderId="0"/>
    <xf numFmtId="0" fontId="1" fillId="0" borderId="0"/>
    <xf numFmtId="0" fontId="1" fillId="0" borderId="0"/>
    <xf numFmtId="0" fontId="1" fillId="0" borderId="0"/>
    <xf numFmtId="0" fontId="56" fillId="0" borderId="0"/>
    <xf numFmtId="0" fontId="56" fillId="0" borderId="0"/>
    <xf numFmtId="0" fontId="106" fillId="0" borderId="0" applyNumberFormat="0" applyFill="0" applyBorder="0" applyProtection="0">
      <alignment vertical="top" wrapText="1"/>
    </xf>
    <xf numFmtId="0" fontId="1" fillId="0" borderId="0"/>
    <xf numFmtId="0" fontId="59" fillId="0" borderId="0"/>
    <xf numFmtId="0" fontId="107" fillId="0" borderId="0"/>
    <xf numFmtId="0" fontId="107" fillId="0" borderId="0"/>
    <xf numFmtId="0" fontId="107" fillId="0" borderId="0"/>
    <xf numFmtId="0" fontId="56" fillId="0" borderId="0"/>
    <xf numFmtId="166" fontId="56"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60" fillId="0" borderId="0"/>
    <xf numFmtId="0" fontId="1"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7" fillId="0" borderId="0">
      <alignment vertical="top"/>
    </xf>
    <xf numFmtId="0" fontId="1" fillId="0" borderId="0"/>
    <xf numFmtId="0" fontId="57" fillId="0" borderId="0">
      <alignment vertical="top"/>
    </xf>
    <xf numFmtId="0" fontId="57" fillId="0" borderId="0">
      <alignment vertical="top"/>
    </xf>
    <xf numFmtId="0" fontId="56" fillId="0" borderId="0"/>
    <xf numFmtId="166" fontId="56" fillId="0" borderId="0"/>
    <xf numFmtId="0" fontId="56" fillId="0" borderId="0"/>
    <xf numFmtId="0" fontId="56" fillId="0" borderId="0"/>
    <xf numFmtId="0" fontId="56" fillId="0" borderId="0"/>
    <xf numFmtId="0" fontId="1" fillId="0" borderId="0"/>
    <xf numFmtId="0" fontId="1" fillId="0" borderId="0"/>
    <xf numFmtId="0" fontId="1" fillId="0" borderId="0"/>
    <xf numFmtId="0" fontId="108" fillId="0" borderId="0"/>
    <xf numFmtId="0" fontId="56" fillId="0" borderId="0"/>
    <xf numFmtId="0" fontId="1" fillId="0" borderId="0"/>
    <xf numFmtId="0" fontId="1" fillId="0" borderId="0"/>
    <xf numFmtId="0" fontId="1" fillId="0" borderId="0"/>
    <xf numFmtId="0" fontId="56" fillId="0" borderId="0"/>
    <xf numFmtId="0" fontId="1" fillId="0" borderId="0"/>
    <xf numFmtId="0" fontId="1" fillId="0" borderId="0"/>
    <xf numFmtId="0" fontId="1" fillId="0" borderId="0"/>
    <xf numFmtId="0" fontId="57" fillId="0" borderId="0">
      <alignment vertical="top"/>
    </xf>
    <xf numFmtId="0" fontId="1" fillId="0" borderId="0"/>
    <xf numFmtId="165" fontId="58" fillId="0" borderId="0"/>
    <xf numFmtId="0" fontId="107" fillId="0" borderId="0"/>
    <xf numFmtId="0" fontId="56" fillId="0" borderId="0"/>
    <xf numFmtId="0" fontId="56" fillId="0" borderId="0"/>
    <xf numFmtId="0" fontId="109" fillId="0" borderId="0"/>
    <xf numFmtId="0" fontId="10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165" fontId="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5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xf numFmtId="165"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0" fillId="0" borderId="0"/>
    <xf numFmtId="0" fontId="1" fillId="0" borderId="0"/>
    <xf numFmtId="0" fontId="1" fillId="0" borderId="0"/>
    <xf numFmtId="0" fontId="56" fillId="0" borderId="0"/>
    <xf numFmtId="0" fontId="56" fillId="0" borderId="0"/>
    <xf numFmtId="0" fontId="56" fillId="0" borderId="0"/>
    <xf numFmtId="0" fontId="1" fillId="0" borderId="0"/>
    <xf numFmtId="165" fontId="108" fillId="0" borderId="0"/>
    <xf numFmtId="165" fontId="108" fillId="0" borderId="0"/>
    <xf numFmtId="0" fontId="108" fillId="0" borderId="0"/>
    <xf numFmtId="0" fontId="110" fillId="0" borderId="0"/>
    <xf numFmtId="0" fontId="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xf numFmtId="0" fontId="56" fillId="0" borderId="0"/>
    <xf numFmtId="0" fontId="1" fillId="0" borderId="0"/>
    <xf numFmtId="0" fontId="56" fillId="0" borderId="0"/>
    <xf numFmtId="0" fontId="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58" fillId="0" borderId="0"/>
    <xf numFmtId="0" fontId="1" fillId="0" borderId="0"/>
    <xf numFmtId="0" fontId="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xf numFmtId="0" fontId="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xf numFmtId="0" fontId="1" fillId="0" borderId="0"/>
    <xf numFmtId="166" fontId="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8" fillId="0" borderId="0"/>
    <xf numFmtId="0" fontId="1" fillId="0" borderId="0"/>
    <xf numFmtId="0" fontId="1" fillId="0" borderId="0"/>
    <xf numFmtId="0" fontId="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1" fillId="0" borderId="0"/>
    <xf numFmtId="0" fontId="56" fillId="0" borderId="0"/>
    <xf numFmtId="0" fontId="1" fillId="0" borderId="0"/>
    <xf numFmtId="0" fontId="1" fillId="0" borderId="0"/>
    <xf numFmtId="0" fontId="1" fillId="0" borderId="0"/>
    <xf numFmtId="0" fontId="56" fillId="0" borderId="0"/>
    <xf numFmtId="0" fontId="56" fillId="0" borderId="0"/>
    <xf numFmtId="0" fontId="56"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56" fillId="0" borderId="0"/>
    <xf numFmtId="0" fontId="56" fillId="0" borderId="0"/>
    <xf numFmtId="0" fontId="1" fillId="0" borderId="0"/>
    <xf numFmtId="165" fontId="59" fillId="0" borderId="0"/>
    <xf numFmtId="0" fontId="1" fillId="0" borderId="0"/>
    <xf numFmtId="0" fontId="1" fillId="0" borderId="0"/>
    <xf numFmtId="0" fontId="1" fillId="0" borderId="0"/>
    <xf numFmtId="166" fontId="56" fillId="0" borderId="0"/>
    <xf numFmtId="183" fontId="1" fillId="0" borderId="0"/>
    <xf numFmtId="0" fontId="1" fillId="0" borderId="0"/>
    <xf numFmtId="0" fontId="1" fillId="0" borderId="0"/>
    <xf numFmtId="0" fontId="1" fillId="0" borderId="0"/>
    <xf numFmtId="0" fontId="1" fillId="0" borderId="0"/>
    <xf numFmtId="0" fontId="1" fillId="0" borderId="0"/>
    <xf numFmtId="0" fontId="56" fillId="0" borderId="0"/>
    <xf numFmtId="0" fontId="56" fillId="0" borderId="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0" fontId="56" fillId="55" borderId="44" applyNumberFormat="0" applyFont="0" applyAlignment="0" applyProtection="0"/>
    <xf numFmtId="0" fontId="56" fillId="55" borderId="44" applyNumberFormat="0" applyFont="0" applyAlignment="0" applyProtection="0"/>
    <xf numFmtId="0" fontId="56" fillId="55" borderId="44" applyNumberFormat="0" applyFont="0" applyAlignment="0" applyProtection="0"/>
    <xf numFmtId="0" fontId="56" fillId="55" borderId="44" applyNumberFormat="0" applyFont="0" applyAlignment="0" applyProtection="0"/>
    <xf numFmtId="0" fontId="56" fillId="55" borderId="44" applyNumberFormat="0" applyFont="0" applyAlignment="0" applyProtection="0"/>
    <xf numFmtId="0" fontId="56" fillId="55" borderId="44" applyNumberFormat="0" applyFont="0" applyAlignment="0" applyProtection="0"/>
    <xf numFmtId="0" fontId="56" fillId="55" borderId="44" applyNumberFormat="0" applyFont="0" applyAlignment="0" applyProtection="0"/>
    <xf numFmtId="0" fontId="56" fillId="55" borderId="44" applyNumberFormat="0" applyFont="0" applyAlignment="0" applyProtection="0"/>
    <xf numFmtId="0" fontId="56" fillId="55" borderId="44" applyNumberFormat="0" applyFont="0" applyAlignment="0" applyProtection="0"/>
    <xf numFmtId="0" fontId="56" fillId="55" borderId="44" applyNumberFormat="0" applyFont="0" applyAlignment="0" applyProtection="0"/>
    <xf numFmtId="0" fontId="56" fillId="87" borderId="44"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56" fillId="87" borderId="44" applyNumberFormat="0" applyFont="0" applyAlignment="0" applyProtection="0"/>
    <xf numFmtId="0" fontId="56" fillId="87" borderId="44" applyNumberFormat="0" applyFont="0" applyAlignment="0" applyProtection="0"/>
    <xf numFmtId="0" fontId="56" fillId="87" borderId="44" applyNumberFormat="0" applyFont="0" applyAlignment="0" applyProtection="0"/>
    <xf numFmtId="0" fontId="56" fillId="87" borderId="44" applyNumberFormat="0" applyFont="0" applyAlignment="0" applyProtection="0"/>
    <xf numFmtId="0" fontId="56" fillId="55" borderId="44" applyNumberFormat="0" applyFont="0" applyAlignment="0" applyProtection="0"/>
    <xf numFmtId="0" fontId="56" fillId="55" borderId="44" applyNumberFormat="0" applyFont="0" applyAlignment="0" applyProtection="0"/>
    <xf numFmtId="0" fontId="56" fillId="55" borderId="44" applyNumberFormat="0" applyFont="0" applyAlignment="0" applyProtection="0"/>
    <xf numFmtId="0" fontId="56" fillId="55" borderId="44" applyNumberFormat="0" applyFont="0" applyAlignment="0" applyProtection="0"/>
    <xf numFmtId="0" fontId="56" fillId="55" borderId="44" applyNumberFormat="0" applyFont="0" applyAlignment="0" applyProtection="0"/>
    <xf numFmtId="0" fontId="107" fillId="8" borderId="8"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164" fontId="56" fillId="55" borderId="44" applyNumberFormat="0" applyFont="0" applyAlignment="0" applyProtection="0"/>
    <xf numFmtId="41" fontId="112" fillId="0" borderId="0" applyFill="0" applyBorder="0" applyProtection="0"/>
    <xf numFmtId="4" fontId="113" fillId="84" borderId="0">
      <alignment horizontal="right"/>
    </xf>
    <xf numFmtId="40" fontId="114" fillId="0" borderId="0" applyFont="0" applyFill="0" applyBorder="0" applyAlignment="0" applyProtection="0"/>
    <xf numFmtId="38" fontId="114" fillId="0" borderId="0" applyFont="0" applyFill="0" applyBorder="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0" fontId="115" fillId="70" borderId="45" applyNumberFormat="0" applyAlignment="0" applyProtection="0"/>
    <xf numFmtId="0" fontId="115" fillId="70" borderId="45" applyNumberFormat="0" applyAlignment="0" applyProtection="0"/>
    <xf numFmtId="0" fontId="115" fillId="70" borderId="45" applyNumberFormat="0" applyAlignment="0" applyProtection="0"/>
    <xf numFmtId="0" fontId="115" fillId="70" borderId="45" applyNumberFormat="0" applyAlignment="0" applyProtection="0"/>
    <xf numFmtId="0" fontId="115" fillId="70" borderId="45" applyNumberFormat="0" applyAlignment="0" applyProtection="0"/>
    <xf numFmtId="0" fontId="115" fillId="70" borderId="45" applyNumberFormat="0" applyAlignment="0" applyProtection="0"/>
    <xf numFmtId="0" fontId="115" fillId="70" borderId="45" applyNumberFormat="0" applyAlignment="0" applyProtection="0"/>
    <xf numFmtId="0" fontId="115" fillId="70" borderId="45" applyNumberFormat="0" applyAlignment="0" applyProtection="0"/>
    <xf numFmtId="0" fontId="115" fillId="71" borderId="45" applyNumberFormat="0" applyAlignment="0" applyProtection="0"/>
    <xf numFmtId="0" fontId="115" fillId="71" borderId="45" applyNumberFormat="0" applyAlignment="0" applyProtection="0"/>
    <xf numFmtId="0" fontId="115" fillId="71" borderId="45" applyNumberFormat="0" applyAlignment="0" applyProtection="0"/>
    <xf numFmtId="0" fontId="115" fillId="71" borderId="4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15" fillId="70" borderId="45" applyNumberFormat="0" applyAlignment="0" applyProtection="0"/>
    <xf numFmtId="0" fontId="115" fillId="70" borderId="45" applyNumberFormat="0" applyAlignment="0" applyProtection="0"/>
    <xf numFmtId="0" fontId="115" fillId="70" borderId="45" applyNumberFormat="0" applyAlignment="0" applyProtection="0"/>
    <xf numFmtId="0" fontId="115" fillId="70" borderId="45" applyNumberFormat="0" applyAlignment="0" applyProtection="0"/>
    <xf numFmtId="0" fontId="10" fillId="6" borderId="5" applyNumberFormat="0" applyAlignment="0" applyProtection="0"/>
    <xf numFmtId="0" fontId="10" fillId="6" borderId="5" applyNumberFormat="0" applyAlignment="0" applyProtection="0"/>
    <xf numFmtId="0" fontId="115" fillId="71" borderId="45" applyNumberFormat="0" applyAlignment="0" applyProtection="0"/>
    <xf numFmtId="0" fontId="115" fillId="71" borderId="45" applyNumberFormat="0" applyAlignment="0" applyProtection="0"/>
    <xf numFmtId="0" fontId="115" fillId="71" borderId="45" applyNumberFormat="0" applyAlignment="0" applyProtection="0"/>
    <xf numFmtId="0" fontId="115" fillId="71" borderId="45" applyNumberFormat="0" applyAlignment="0" applyProtection="0"/>
    <xf numFmtId="0" fontId="115" fillId="70" borderId="45" applyNumberFormat="0" applyAlignment="0" applyProtection="0"/>
    <xf numFmtId="0" fontId="115" fillId="70" borderId="45" applyNumberFormat="0" applyAlignment="0" applyProtection="0"/>
    <xf numFmtId="0" fontId="115" fillId="70" borderId="45" applyNumberFormat="0" applyAlignment="0" applyProtection="0"/>
    <xf numFmtId="0"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164" fontId="115" fillId="70" borderId="45" applyNumberFormat="0" applyAlignment="0" applyProtection="0"/>
    <xf numFmtId="0" fontId="74" fillId="0" borderId="46" applyNumberFormat="0" applyProtection="0">
      <alignment wrapText="1"/>
    </xf>
    <xf numFmtId="10" fontId="56" fillId="0" borderId="0" applyFont="0" applyFill="0" applyBorder="0" applyAlignment="0" applyProtection="0"/>
    <xf numFmtId="10" fontId="56" fillId="0" borderId="0" applyFont="0" applyFill="0" applyBorder="0" applyAlignment="0" applyProtection="0"/>
    <xf numFmtId="10" fontId="56" fillId="0" borderId="0" applyFont="0" applyFill="0" applyBorder="0" applyAlignment="0" applyProtection="0"/>
    <xf numFmtId="10" fontId="56" fillId="0" borderId="0" applyFont="0" applyFill="0" applyBorder="0" applyAlignment="0" applyProtection="0"/>
    <xf numFmtId="10" fontId="56" fillId="0" borderId="0" applyFont="0" applyFill="0" applyBorder="0" applyAlignment="0" applyProtection="0"/>
    <xf numFmtId="10" fontId="56" fillId="0" borderId="0" applyFont="0" applyFill="0" applyBorder="0" applyAlignment="0" applyProtection="0"/>
    <xf numFmtId="10" fontId="56" fillId="0" borderId="0" applyFont="0" applyFill="0" applyBorder="0" applyAlignment="0" applyProtection="0"/>
    <xf numFmtId="10" fontId="56" fillId="0" borderId="0" applyFont="0" applyFill="0" applyBorder="0" applyAlignment="0" applyProtection="0"/>
    <xf numFmtId="10" fontId="56" fillId="0" borderId="0" applyFont="0" applyFill="0" applyBorder="0" applyAlignment="0" applyProtection="0"/>
    <xf numFmtId="10" fontId="56" fillId="0" borderId="0" applyFont="0" applyFill="0" applyBorder="0" applyAlignment="0" applyProtection="0"/>
    <xf numFmtId="10" fontId="56" fillId="0" borderId="0" applyFont="0" applyFill="0" applyBorder="0" applyAlignment="0" applyProtection="0"/>
    <xf numFmtId="10" fontId="56" fillId="0" borderId="0" applyFont="0" applyFill="0" applyBorder="0" applyAlignment="0" applyProtection="0"/>
    <xf numFmtId="10" fontId="56" fillId="0" borderId="0" applyFont="0" applyFill="0" applyBorder="0" applyAlignment="0" applyProtection="0"/>
    <xf numFmtId="10" fontId="56" fillId="0" borderId="0" applyFont="0" applyFill="0" applyBorder="0" applyAlignment="0" applyProtection="0"/>
    <xf numFmtId="10" fontId="56" fillId="0" borderId="0" applyFont="0" applyFill="0" applyBorder="0" applyAlignment="0" applyProtection="0"/>
    <xf numFmtId="10" fontId="56" fillId="0" borderId="0" applyFont="0" applyFill="0" applyBorder="0" applyAlignment="0" applyProtection="0"/>
    <xf numFmtId="10" fontId="56" fillId="0" borderId="0" applyFont="0" applyFill="0" applyBorder="0" applyAlignment="0" applyProtection="0"/>
    <xf numFmtId="10" fontId="56" fillId="0" borderId="0" applyFont="0" applyFill="0" applyBorder="0" applyAlignment="0" applyProtection="0"/>
    <xf numFmtId="10" fontId="56" fillId="0" borderId="0" applyFont="0" applyFill="0" applyBorder="0" applyAlignment="0" applyProtection="0"/>
    <xf numFmtId="10" fontId="56" fillId="0" borderId="0" applyFont="0" applyFill="0" applyBorder="0" applyAlignment="0" applyProtection="0"/>
    <xf numFmtId="10" fontId="56" fillId="0" borderId="0" applyFont="0" applyFill="0" applyBorder="0" applyAlignment="0" applyProtection="0"/>
    <xf numFmtId="10" fontId="5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6"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56" fillId="0" borderId="0" applyFont="0" applyFill="0" applyBorder="0" applyAlignment="0" applyProtection="0"/>
    <xf numFmtId="9" fontId="31" fillId="0" borderId="0" applyFont="0" applyFill="0" applyBorder="0" applyAlignment="0" applyProtection="0"/>
    <xf numFmtId="9" fontId="56" fillId="0" borderId="0" applyFont="0" applyFill="0" applyBorder="0" applyAlignment="0" applyProtection="0"/>
    <xf numFmtId="9" fontId="31" fillId="0" borderId="0" applyFont="0" applyFill="0" applyBorder="0" applyAlignment="0" applyProtection="0"/>
    <xf numFmtId="9" fontId="56"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184"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7" fillId="0" borderId="0" applyFont="0" applyFill="0" applyBorder="0" applyAlignment="0" applyProtection="0">
      <alignment vertical="top"/>
    </xf>
    <xf numFmtId="9" fontId="58"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NumberFormat="0" applyFill="0" applyBorder="0" applyAlignment="0" applyProtection="0"/>
    <xf numFmtId="9" fontId="1" fillId="0" borderId="0" applyFont="0" applyFill="0" applyBorder="0" applyAlignment="0" applyProtection="0"/>
    <xf numFmtId="9" fontId="10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112" fillId="0" borderId="0" applyFont="0" applyFill="0" applyBorder="0" applyAlignment="0" applyProtection="0"/>
    <xf numFmtId="9" fontId="59" fillId="0" borderId="0" applyFont="0" applyFill="0" applyBorder="0" applyAlignment="0" applyProtection="0"/>
    <xf numFmtId="9" fontId="1" fillId="0" borderId="0" applyFont="0" applyFill="0" applyBorder="0" applyAlignment="0" applyProtection="0"/>
    <xf numFmtId="9" fontId="10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6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0" fontId="108" fillId="0" borderId="0" applyFont="0" applyFill="0" applyBorder="0" applyAlignment="0" applyProtection="0"/>
    <xf numFmtId="0" fontId="116" fillId="0" borderId="41" applyNumberFormat="0" applyAlignment="0"/>
    <xf numFmtId="0" fontId="73" fillId="0" borderId="0">
      <alignment horizontal="left"/>
    </xf>
    <xf numFmtId="38" fontId="117" fillId="0" borderId="0" applyFill="0">
      <alignment horizontal="right"/>
    </xf>
    <xf numFmtId="0" fontId="56" fillId="88" borderId="0" applyNumberFormat="0" applyFont="0" applyFill="0" applyAlignment="0"/>
    <xf numFmtId="0" fontId="117" fillId="0" borderId="0">
      <alignment horizontal="left"/>
    </xf>
    <xf numFmtId="38" fontId="73" fillId="84" borderId="0"/>
    <xf numFmtId="0" fontId="56" fillId="89" borderId="0" applyNumberFormat="0" applyFont="0" applyFill="0" applyAlignment="0"/>
    <xf numFmtId="0" fontId="73" fillId="84" borderId="0">
      <alignment horizontal="left" indent="1"/>
    </xf>
    <xf numFmtId="38" fontId="73" fillId="88" borderId="0"/>
    <xf numFmtId="0" fontId="56" fillId="90" borderId="0" applyNumberFormat="0" applyFont="0" applyFill="0" applyBorder="0" applyAlignment="0"/>
    <xf numFmtId="0" fontId="118" fillId="91" borderId="0">
      <alignment horizontal="left"/>
    </xf>
    <xf numFmtId="38" fontId="73" fillId="92" borderId="0"/>
    <xf numFmtId="0" fontId="56" fillId="93" borderId="0" applyNumberFormat="0" applyFont="0" applyFill="0" applyBorder="0" applyAlignment="0"/>
    <xf numFmtId="0" fontId="118" fillId="93" borderId="0">
      <alignment horizontal="left"/>
    </xf>
    <xf numFmtId="38" fontId="73" fillId="89" borderId="0"/>
    <xf numFmtId="0" fontId="56" fillId="0" borderId="0" applyNumberFormat="0" applyFont="0" applyFill="0" applyBorder="0" applyAlignment="0"/>
    <xf numFmtId="0" fontId="118" fillId="89" borderId="0">
      <alignment horizontal="left"/>
    </xf>
    <xf numFmtId="38" fontId="73" fillId="90" borderId="0"/>
    <xf numFmtId="0" fontId="56" fillId="0" borderId="0" applyNumberFormat="0" applyFont="0" applyFill="0" applyBorder="0" applyAlignment="0"/>
    <xf numFmtId="0" fontId="73" fillId="64" borderId="0">
      <alignment horizontal="left" indent="5"/>
    </xf>
    <xf numFmtId="38" fontId="73" fillId="81" borderId="0"/>
    <xf numFmtId="0" fontId="56" fillId="0" borderId="0" applyNumberFormat="0" applyFont="0" applyFill="0" applyBorder="0" applyAlignment="0"/>
    <xf numFmtId="0" fontId="73" fillId="81" borderId="0">
      <alignment horizontal="left" indent="6"/>
    </xf>
    <xf numFmtId="3" fontId="65" fillId="0" borderId="0">
      <alignment horizontal="left" vertical="center"/>
    </xf>
    <xf numFmtId="0" fontId="1" fillId="94" borderId="0"/>
    <xf numFmtId="0" fontId="1" fillId="95" borderId="0"/>
    <xf numFmtId="0" fontId="1" fillId="96" borderId="0"/>
    <xf numFmtId="0" fontId="1" fillId="97" borderId="0"/>
    <xf numFmtId="0" fontId="1" fillId="98" borderId="0"/>
    <xf numFmtId="0" fontId="1" fillId="99" borderId="0"/>
    <xf numFmtId="0" fontId="1" fillId="100" borderId="0"/>
    <xf numFmtId="0" fontId="1" fillId="101" borderId="0"/>
    <xf numFmtId="0" fontId="1" fillId="102" borderId="0"/>
    <xf numFmtId="0" fontId="1" fillId="103" borderId="0"/>
    <xf numFmtId="0" fontId="1" fillId="104" borderId="0"/>
    <xf numFmtId="0" fontId="56" fillId="0" borderId="47" applyNumberFormat="0" applyFont="0" applyFill="0" applyAlignment="0" applyProtection="0"/>
    <xf numFmtId="164" fontId="56" fillId="0" borderId="47" applyNumberFormat="0" applyFont="0" applyFill="0" applyAlignment="0" applyProtection="0"/>
    <xf numFmtId="164" fontId="56" fillId="0" borderId="47" applyNumberFormat="0" applyFont="0" applyFill="0" applyAlignment="0" applyProtection="0"/>
    <xf numFmtId="164" fontId="56" fillId="0" borderId="47" applyNumberFormat="0" applyFont="0" applyFill="0" applyAlignment="0" applyProtection="0"/>
    <xf numFmtId="164" fontId="56" fillId="0" borderId="47" applyNumberFormat="0" applyFont="0" applyFill="0" applyAlignment="0" applyProtection="0"/>
    <xf numFmtId="164" fontId="56" fillId="0" borderId="47" applyNumberFormat="0" applyFont="0" applyFill="0" applyAlignment="0" applyProtection="0"/>
    <xf numFmtId="164" fontId="56" fillId="0" borderId="47" applyNumberFormat="0" applyFont="0" applyFill="0" applyAlignment="0" applyProtection="0"/>
    <xf numFmtId="164" fontId="56" fillId="0" borderId="47" applyNumberFormat="0" applyFont="0" applyFill="0" applyAlignment="0" applyProtection="0"/>
    <xf numFmtId="164" fontId="56" fillId="0" borderId="47" applyNumberFormat="0" applyFont="0" applyFill="0" applyAlignment="0" applyProtection="0"/>
    <xf numFmtId="164" fontId="56" fillId="0" borderId="47" applyNumberFormat="0" applyFont="0" applyFill="0" applyAlignment="0" applyProtection="0"/>
    <xf numFmtId="164" fontId="56" fillId="0" borderId="47" applyNumberFormat="0" applyFont="0" applyFill="0" applyAlignment="0" applyProtection="0"/>
    <xf numFmtId="164" fontId="56" fillId="0" borderId="47" applyNumberFormat="0" applyFont="0" applyFill="0" applyAlignment="0" applyProtection="0"/>
    <xf numFmtId="164" fontId="56" fillId="0" borderId="47" applyNumberFormat="0" applyFont="0" applyFill="0" applyAlignment="0" applyProtection="0"/>
    <xf numFmtId="164" fontId="56" fillId="0" borderId="47" applyNumberFormat="0" applyFont="0" applyFill="0" applyAlignment="0" applyProtection="0"/>
    <xf numFmtId="164" fontId="56" fillId="0" borderId="47" applyNumberFormat="0" applyFont="0" applyFill="0" applyAlignment="0" applyProtection="0"/>
    <xf numFmtId="164" fontId="56" fillId="0" borderId="47" applyNumberFormat="0" applyFont="0" applyFill="0" applyAlignment="0" applyProtection="0"/>
    <xf numFmtId="164" fontId="56" fillId="0" borderId="47" applyNumberFormat="0" applyFont="0" applyFill="0" applyAlignment="0" applyProtection="0"/>
    <xf numFmtId="164" fontId="56" fillId="0" borderId="47" applyNumberFormat="0" applyFont="0" applyFill="0" applyAlignment="0" applyProtection="0"/>
    <xf numFmtId="164" fontId="56" fillId="0" borderId="47" applyNumberFormat="0" applyFont="0" applyFill="0" applyAlignment="0" applyProtection="0"/>
    <xf numFmtId="164" fontId="56" fillId="0" borderId="47" applyNumberFormat="0" applyFont="0" applyFill="0" applyAlignment="0" applyProtection="0"/>
    <xf numFmtId="164" fontId="56" fillId="0" borderId="47" applyNumberFormat="0" applyFont="0" applyFill="0" applyAlignment="0" applyProtection="0"/>
    <xf numFmtId="164" fontId="56" fillId="0" borderId="47" applyNumberFormat="0" applyFont="0" applyFill="0" applyAlignment="0" applyProtection="0"/>
    <xf numFmtId="0"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0" fontId="56" fillId="0" borderId="48" applyNumberFormat="0" applyFont="0" applyFill="0" applyAlignment="0" applyProtection="0"/>
    <xf numFmtId="0" fontId="56" fillId="0" borderId="48" applyNumberFormat="0" applyFont="0" applyFill="0" applyAlignment="0" applyProtection="0"/>
    <xf numFmtId="0" fontId="56" fillId="0" borderId="48" applyNumberFormat="0" applyFont="0" applyFill="0" applyAlignment="0" applyProtection="0"/>
    <xf numFmtId="0" fontId="56" fillId="0" borderId="48" applyNumberFormat="0" applyFont="0" applyFill="0" applyAlignment="0" applyProtection="0"/>
    <xf numFmtId="0"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164" fontId="56" fillId="0" borderId="48" applyNumberFormat="0" applyFont="0" applyFill="0" applyAlignment="0" applyProtection="0"/>
    <xf numFmtId="0"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0" fontId="56" fillId="0" borderId="44" applyNumberFormat="0" applyFont="0" applyFill="0" applyAlignment="0" applyProtection="0"/>
    <xf numFmtId="0" fontId="56" fillId="0" borderId="44" applyNumberFormat="0" applyFont="0" applyFill="0" applyAlignment="0" applyProtection="0"/>
    <xf numFmtId="0" fontId="56" fillId="0" borderId="44" applyNumberFormat="0" applyFont="0" applyFill="0" applyAlignment="0" applyProtection="0"/>
    <xf numFmtId="0" fontId="56" fillId="0" borderId="44" applyNumberFormat="0" applyFont="0" applyFill="0" applyAlignment="0" applyProtection="0"/>
    <xf numFmtId="0" fontId="56" fillId="0" borderId="44" applyNumberFormat="0" applyFont="0" applyFill="0" applyAlignment="0" applyProtection="0"/>
    <xf numFmtId="0"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0" fontId="56" fillId="0" borderId="44" applyNumberFormat="0" applyFont="0" applyFill="0" applyAlignment="0" applyProtection="0"/>
    <xf numFmtId="0" fontId="56" fillId="0" borderId="44" applyNumberFormat="0" applyFont="0" applyFill="0" applyAlignment="0" applyProtection="0"/>
    <xf numFmtId="0" fontId="56" fillId="0" borderId="44" applyNumberFormat="0" applyFont="0" applyFill="0" applyAlignment="0" applyProtection="0"/>
    <xf numFmtId="0" fontId="56" fillId="0" borderId="44" applyNumberFormat="0" applyFont="0" applyFill="0" applyAlignment="0" applyProtection="0"/>
    <xf numFmtId="0"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164" fontId="56" fillId="0" borderId="44" applyNumberFormat="0" applyFont="0" applyFill="0" applyAlignment="0" applyProtection="0"/>
    <xf numFmtId="0" fontId="119" fillId="0" borderId="0" applyNumberFormat="0" applyFill="0" applyBorder="0" applyAlignment="0" applyProtection="0"/>
    <xf numFmtId="0" fontId="118" fillId="0" borderId="0" applyNumberFormat="0" applyFill="0" applyBorder="0" applyProtection="0">
      <alignment horizontal="left"/>
    </xf>
    <xf numFmtId="0" fontId="120" fillId="0" borderId="0" applyNumberFormat="0" applyFill="0" applyBorder="0" applyAlignment="0" applyProtection="0"/>
    <xf numFmtId="0"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0" fontId="56" fillId="0" borderId="49" applyNumberFormat="0" applyFont="0" applyFill="0" applyAlignment="0" applyProtection="0"/>
    <xf numFmtId="0" fontId="56" fillId="0" borderId="49" applyNumberFormat="0" applyFont="0" applyFill="0" applyAlignment="0" applyProtection="0"/>
    <xf numFmtId="0" fontId="56" fillId="0" borderId="49" applyNumberFormat="0" applyFont="0" applyFill="0" applyAlignment="0" applyProtection="0"/>
    <xf numFmtId="0" fontId="56" fillId="0" borderId="49" applyNumberFormat="0" applyFont="0" applyFill="0" applyAlignment="0" applyProtection="0"/>
    <xf numFmtId="0" fontId="56" fillId="0" borderId="49" applyNumberFormat="0" applyFont="0" applyFill="0" applyAlignment="0" applyProtection="0"/>
    <xf numFmtId="0"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0" fontId="56" fillId="0" borderId="49" applyNumberFormat="0" applyFont="0" applyFill="0" applyAlignment="0" applyProtection="0"/>
    <xf numFmtId="0" fontId="56" fillId="0" borderId="49" applyNumberFormat="0" applyFont="0" applyFill="0" applyAlignment="0" applyProtection="0"/>
    <xf numFmtId="0" fontId="56" fillId="0" borderId="49" applyNumberFormat="0" applyFont="0" applyFill="0" applyAlignment="0" applyProtection="0"/>
    <xf numFmtId="0" fontId="56" fillId="0" borderId="49" applyNumberFormat="0" applyFont="0" applyFill="0" applyAlignment="0" applyProtection="0"/>
    <xf numFmtId="0"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164" fontId="56" fillId="0" borderId="49" applyNumberFormat="0" applyFont="0" applyFill="0" applyAlignment="0" applyProtection="0"/>
    <xf numFmtId="0" fontId="55" fillId="0" borderId="0">
      <alignment horizontal="left" vertical="center"/>
    </xf>
    <xf numFmtId="185" fontId="73" fillId="0" borderId="0" applyFill="0" applyBorder="0"/>
    <xf numFmtId="0" fontId="48" fillId="0" borderId="50" applyNumberFormat="0" applyFont="0" applyFill="0" applyProtection="0">
      <alignment wrapText="1"/>
    </xf>
    <xf numFmtId="0" fontId="74" fillId="0" borderId="51" applyNumberFormat="0" applyFill="0" applyProtection="0">
      <alignment wrapText="1"/>
    </xf>
    <xf numFmtId="0" fontId="121" fillId="0" borderId="0" applyNumberFormat="0" applyFill="0" applyBorder="0" applyAlignment="0" applyProtection="0"/>
    <xf numFmtId="0" fontId="87" fillId="0" borderId="0">
      <alignment horizontal="right"/>
    </xf>
    <xf numFmtId="49" fontId="87" fillId="0" borderId="0">
      <alignment horizontal="center"/>
    </xf>
    <xf numFmtId="165" fontId="66" fillId="0" borderId="0">
      <alignment horizontal="right"/>
    </xf>
    <xf numFmtId="165" fontId="66" fillId="0" borderId="0">
      <alignment horizontal="right"/>
    </xf>
    <xf numFmtId="165" fontId="87" fillId="0" borderId="0">
      <alignment horizontal="left"/>
    </xf>
    <xf numFmtId="0" fontId="87" fillId="0" borderId="0">
      <alignment horizontal="left"/>
    </xf>
    <xf numFmtId="0" fontId="87" fillId="0" borderId="0">
      <alignment horizontal="left"/>
    </xf>
    <xf numFmtId="49" fontId="65" fillId="0" borderId="0">
      <alignment horizontal="left" vertical="center"/>
    </xf>
    <xf numFmtId="0" fontId="122" fillId="0" borderId="0"/>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66" fillId="0" borderId="33">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55" fillId="0" borderId="33" applyFill="0">
      <alignment horizontal="left" vertical="center"/>
    </xf>
    <xf numFmtId="49" fontId="66" fillId="0" borderId="33">
      <alignment horizontal="left"/>
    </xf>
    <xf numFmtId="173" fontId="65" fillId="0" borderId="0" applyNumberFormat="0">
      <alignment horizontal="right"/>
    </xf>
    <xf numFmtId="0" fontId="85" fillId="105" borderId="0">
      <alignment horizontal="centerContinuous" vertical="center" wrapText="1"/>
    </xf>
    <xf numFmtId="0" fontId="85" fillId="0" borderId="52">
      <alignment horizontal="left" vertical="center"/>
    </xf>
    <xf numFmtId="0" fontId="123" fillId="0" borderId="0">
      <alignment horizontal="left" vertical="top"/>
    </xf>
    <xf numFmtId="0" fontId="124" fillId="0" borderId="0" applyNumberFormat="0" applyProtection="0">
      <alignment horizontal="left"/>
    </xf>
    <xf numFmtId="40" fontId="125" fillId="0" borderId="0"/>
    <xf numFmtId="164" fontId="126" fillId="0" borderId="0" applyNumberFormat="0" applyFill="0" applyBorder="0" applyAlignment="0" applyProtection="0"/>
    <xf numFmtId="164" fontId="126" fillId="0" borderId="0" applyNumberFormat="0" applyFill="0" applyBorder="0" applyAlignment="0" applyProtection="0"/>
    <xf numFmtId="164" fontId="126" fillId="0" borderId="0" applyNumberFormat="0" applyFill="0" applyBorder="0" applyAlignment="0" applyProtection="0"/>
    <xf numFmtId="164" fontId="126" fillId="0" borderId="0" applyNumberFormat="0" applyFill="0" applyBorder="0" applyAlignment="0" applyProtection="0"/>
    <xf numFmtId="164"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4" fontId="126" fillId="0" borderId="0" applyNumberFormat="0" applyFill="0" applyBorder="0" applyAlignment="0" applyProtection="0"/>
    <xf numFmtId="0" fontId="12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164" fontId="126" fillId="0" borderId="0" applyNumberFormat="0" applyFill="0" applyBorder="0" applyAlignment="0" applyProtection="0"/>
    <xf numFmtId="164" fontId="126" fillId="0" borderId="0" applyNumberFormat="0" applyFill="0" applyBorder="0" applyAlignment="0" applyProtection="0"/>
    <xf numFmtId="164" fontId="126" fillId="0" borderId="0" applyNumberFormat="0" applyFill="0" applyBorder="0" applyAlignment="0" applyProtection="0"/>
    <xf numFmtId="164" fontId="126" fillId="0" borderId="0" applyNumberFormat="0" applyFill="0" applyBorder="0" applyAlignment="0" applyProtection="0"/>
    <xf numFmtId="164" fontId="126" fillId="0" borderId="0" applyNumberFormat="0" applyFill="0" applyBorder="0" applyAlignment="0" applyProtection="0"/>
    <xf numFmtId="164" fontId="126" fillId="0" borderId="0" applyNumberFormat="0" applyFill="0" applyBorder="0" applyAlignment="0" applyProtection="0"/>
    <xf numFmtId="164" fontId="126" fillId="0" borderId="0" applyNumberFormat="0" applyFill="0" applyBorder="0" applyAlignment="0" applyProtection="0"/>
    <xf numFmtId="0" fontId="84" fillId="0" borderId="0">
      <alignment horizontal="left"/>
    </xf>
    <xf numFmtId="0" fontId="62" fillId="0" borderId="0">
      <alignment horizontal="left"/>
    </xf>
    <xf numFmtId="0" fontId="63" fillId="0" borderId="0">
      <alignment horizontal="left"/>
    </xf>
    <xf numFmtId="165" fontId="123" fillId="0" borderId="0">
      <alignment horizontal="left" vertical="top"/>
    </xf>
    <xf numFmtId="165" fontId="123" fillId="0" borderId="0">
      <alignment horizontal="left" vertical="top"/>
    </xf>
    <xf numFmtId="0" fontId="123" fillId="0" borderId="0">
      <alignment horizontal="left" vertical="top"/>
    </xf>
    <xf numFmtId="165" fontId="62" fillId="0" borderId="0">
      <alignment horizontal="left"/>
    </xf>
    <xf numFmtId="165" fontId="62" fillId="0" borderId="0">
      <alignment horizontal="left"/>
    </xf>
    <xf numFmtId="0" fontId="63" fillId="0" borderId="0">
      <alignment horizontal="left"/>
    </xf>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0" fontId="67" fillId="0" borderId="53" applyNumberFormat="0" applyFill="0" applyAlignment="0" applyProtection="0"/>
    <xf numFmtId="0" fontId="67" fillId="0" borderId="53" applyNumberFormat="0" applyFill="0" applyAlignment="0" applyProtection="0"/>
    <xf numFmtId="0" fontId="67" fillId="0" borderId="53" applyNumberFormat="0" applyFill="0" applyAlignment="0" applyProtection="0"/>
    <xf numFmtId="0" fontId="67" fillId="0" borderId="53" applyNumberFormat="0" applyFill="0" applyAlignment="0" applyProtection="0"/>
    <xf numFmtId="0" fontId="67" fillId="0" borderId="53" applyNumberFormat="0" applyFill="0" applyAlignment="0" applyProtection="0"/>
    <xf numFmtId="0" fontId="67" fillId="0" borderId="53" applyNumberFormat="0" applyFill="0" applyAlignment="0" applyProtection="0"/>
    <xf numFmtId="0" fontId="67" fillId="0" borderId="53" applyNumberFormat="0" applyFill="0" applyAlignment="0" applyProtection="0"/>
    <xf numFmtId="0" fontId="67" fillId="0" borderId="53" applyNumberFormat="0" applyFill="0" applyAlignment="0" applyProtection="0"/>
    <xf numFmtId="0" fontId="67" fillId="0" borderId="53" applyNumberFormat="0" applyFill="0" applyAlignment="0" applyProtection="0"/>
    <xf numFmtId="0" fontId="67" fillId="0" borderId="53" applyNumberFormat="0" applyFill="0" applyAlignment="0" applyProtection="0"/>
    <xf numFmtId="0" fontId="67" fillId="0" borderId="54" applyNumberFormat="0" applyFill="0" applyAlignment="0" applyProtection="0"/>
    <xf numFmtId="0" fontId="67" fillId="0" borderId="54" applyNumberFormat="0" applyFill="0" applyAlignment="0" applyProtection="0"/>
    <xf numFmtId="0" fontId="67" fillId="0" borderId="54" applyNumberFormat="0" applyFill="0" applyAlignment="0" applyProtection="0"/>
    <xf numFmtId="0" fontId="67" fillId="0" borderId="54" applyNumberFormat="0" applyFill="0" applyAlignment="0" applyProtection="0"/>
    <xf numFmtId="0" fontId="67" fillId="0" borderId="54"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67" fillId="0" borderId="53" applyNumberFormat="0" applyFill="0" applyAlignment="0" applyProtection="0"/>
    <xf numFmtId="0" fontId="67" fillId="0" borderId="53" applyNumberFormat="0" applyFill="0" applyAlignment="0" applyProtection="0"/>
    <xf numFmtId="0" fontId="67" fillId="0" borderId="53" applyNumberFormat="0" applyFill="0" applyAlignment="0" applyProtection="0"/>
    <xf numFmtId="0" fontId="67" fillId="0" borderId="53" applyNumberFormat="0" applyFill="0" applyAlignment="0" applyProtection="0"/>
    <xf numFmtId="0" fontId="67" fillId="0" borderId="53"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67" fillId="0" borderId="54" applyNumberFormat="0" applyFill="0" applyAlignment="0" applyProtection="0"/>
    <xf numFmtId="0" fontId="67" fillId="0" borderId="54" applyNumberFormat="0" applyFill="0" applyAlignment="0" applyProtection="0"/>
    <xf numFmtId="0" fontId="67" fillId="0" borderId="54" applyNumberFormat="0" applyFill="0" applyAlignment="0" applyProtection="0"/>
    <xf numFmtId="0" fontId="67" fillId="0" borderId="54" applyNumberFormat="0" applyFill="0" applyAlignment="0" applyProtection="0"/>
    <xf numFmtId="0" fontId="67" fillId="0" borderId="54" applyNumberFormat="0" applyFill="0" applyAlignment="0" applyProtection="0"/>
    <xf numFmtId="0" fontId="67" fillId="0" borderId="53" applyNumberFormat="0" applyFill="0" applyAlignment="0" applyProtection="0"/>
    <xf numFmtId="0" fontId="67" fillId="0" borderId="53" applyNumberFormat="0" applyFill="0" applyAlignment="0" applyProtection="0"/>
    <xf numFmtId="0" fontId="67" fillId="0" borderId="53" applyNumberFormat="0" applyFill="0" applyAlignment="0" applyProtection="0"/>
    <xf numFmtId="0" fontId="67" fillId="0" borderId="53" applyNumberFormat="0" applyFill="0" applyAlignment="0" applyProtection="0"/>
    <xf numFmtId="0" fontId="67" fillId="0" borderId="53" applyNumberFormat="0" applyFill="0" applyAlignment="0" applyProtection="0"/>
    <xf numFmtId="165" fontId="127" fillId="0" borderId="9"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164" fontId="67" fillId="0" borderId="53" applyNumberFormat="0" applyFill="0" applyAlignment="0" applyProtection="0"/>
    <xf numFmtId="0" fontId="68" fillId="106" borderId="26" applyNumberFormat="0" applyAlignment="0" applyProtection="0"/>
    <xf numFmtId="0" fontId="68" fillId="106" borderId="26" applyNumberFormat="0" applyAlignment="0" applyProtection="0"/>
    <xf numFmtId="0" fontId="68" fillId="106" borderId="26" applyNumberFormat="0" applyAlignment="0" applyProtection="0"/>
    <xf numFmtId="0" fontId="68" fillId="106" borderId="26" applyNumberFormat="0" applyAlignment="0" applyProtection="0"/>
    <xf numFmtId="169" fontId="45" fillId="107" borderId="29" applyNumberFormat="0" applyFont="0" applyAlignment="0"/>
    <xf numFmtId="164" fontId="128" fillId="0" borderId="0" applyNumberFormat="0" applyFill="0" applyBorder="0" applyAlignment="0" applyProtection="0"/>
    <xf numFmtId="164" fontId="128" fillId="0" borderId="0" applyNumberFormat="0" applyFill="0" applyBorder="0" applyAlignment="0" applyProtection="0"/>
    <xf numFmtId="164" fontId="128" fillId="0" borderId="0" applyNumberFormat="0" applyFill="0" applyBorder="0" applyAlignment="0" applyProtection="0"/>
    <xf numFmtId="164" fontId="128" fillId="0" borderId="0" applyNumberFormat="0" applyFill="0" applyBorder="0" applyAlignment="0" applyProtection="0"/>
    <xf numFmtId="164" fontId="128" fillId="0" borderId="0" applyNumberFormat="0" applyFill="0" applyBorder="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164" fontId="128" fillId="0" borderId="0" applyNumberFormat="0" applyFill="0" applyBorder="0" applyAlignment="0" applyProtection="0"/>
    <xf numFmtId="164" fontId="128" fillId="0" borderId="0" applyNumberFormat="0" applyFill="0" applyBorder="0" applyAlignment="0" applyProtection="0"/>
    <xf numFmtId="164" fontId="128" fillId="0" borderId="0" applyNumberFormat="0" applyFill="0" applyBorder="0" applyAlignment="0" applyProtection="0"/>
    <xf numFmtId="164" fontId="128" fillId="0" borderId="0" applyNumberFormat="0" applyFill="0" applyBorder="0" applyAlignment="0" applyProtection="0"/>
    <xf numFmtId="164" fontId="128" fillId="0" borderId="0" applyNumberFormat="0" applyFill="0" applyBorder="0" applyAlignment="0" applyProtection="0"/>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49" fontId="65" fillId="0" borderId="33">
      <alignment horizontal="left"/>
    </xf>
    <xf numFmtId="0" fontId="85" fillId="0" borderId="41">
      <alignment horizontal="left"/>
    </xf>
    <xf numFmtId="0" fontId="130" fillId="0" borderId="33">
      <alignment horizontal="left"/>
    </xf>
    <xf numFmtId="0" fontId="130" fillId="0" borderId="33">
      <alignment horizontal="left"/>
    </xf>
    <xf numFmtId="0" fontId="130" fillId="0" borderId="33">
      <alignment horizontal="left"/>
    </xf>
    <xf numFmtId="0" fontId="84" fillId="0" borderId="0">
      <alignment horizontal="left" vertical="center"/>
    </xf>
    <xf numFmtId="49" fontId="87" fillId="0" borderId="33">
      <alignment horizontal="left"/>
    </xf>
    <xf numFmtId="43" fontId="1" fillId="0" borderId="0" applyFont="0" applyFill="0" applyBorder="0" applyAlignment="0" applyProtection="0"/>
    <xf numFmtId="44" fontId="1" fillId="0" borderId="0" applyFont="0" applyFill="0" applyBorder="0" applyAlignment="0" applyProtection="0"/>
  </cellStyleXfs>
  <cellXfs count="499">
    <xf numFmtId="0" fontId="0" fillId="0" borderId="0" xfId="0"/>
    <xf numFmtId="0" fontId="1" fillId="0" borderId="0" xfId="2"/>
    <xf numFmtId="0" fontId="1" fillId="0" borderId="14" xfId="2" applyBorder="1" applyAlignment="1">
      <alignment horizontal="center"/>
    </xf>
    <xf numFmtId="0" fontId="1" fillId="0" borderId="15" xfId="2" applyBorder="1" applyAlignment="1">
      <alignment horizontal="center"/>
    </xf>
    <xf numFmtId="0" fontId="1" fillId="0" borderId="16" xfId="2" applyBorder="1" applyAlignment="1">
      <alignment horizontal="center"/>
    </xf>
    <xf numFmtId="0" fontId="1" fillId="0" borderId="0" xfId="2" applyAlignment="1">
      <alignment horizontal="center"/>
    </xf>
    <xf numFmtId="0" fontId="1" fillId="0" borderId="18" xfId="2" applyBorder="1" applyAlignment="1">
      <alignment horizontal="center"/>
    </xf>
    <xf numFmtId="0" fontId="1" fillId="0" borderId="19" xfId="2" applyBorder="1" applyAlignment="1">
      <alignment horizontal="center"/>
    </xf>
    <xf numFmtId="0" fontId="1" fillId="0" borderId="18" xfId="2" applyBorder="1"/>
    <xf numFmtId="0" fontId="1" fillId="0" borderId="19" xfId="2" applyBorder="1"/>
    <xf numFmtId="0" fontId="20" fillId="0" borderId="0" xfId="0" applyFont="1"/>
    <xf numFmtId="0" fontId="21" fillId="0" borderId="18" xfId="2" applyFont="1" applyBorder="1" applyAlignment="1">
      <alignment horizontal="center"/>
    </xf>
    <xf numFmtId="0" fontId="21" fillId="0" borderId="0" xfId="2" applyFont="1" applyAlignment="1">
      <alignment horizontal="center"/>
    </xf>
    <xf numFmtId="0" fontId="21" fillId="0" borderId="19" xfId="2" applyFont="1" applyBorder="1" applyAlignment="1">
      <alignment horizontal="center"/>
    </xf>
    <xf numFmtId="0" fontId="0" fillId="0" borderId="19" xfId="0" applyBorder="1"/>
    <xf numFmtId="0" fontId="1" fillId="0" borderId="20" xfId="2" applyBorder="1"/>
    <xf numFmtId="0" fontId="1" fillId="0" borderId="21" xfId="2" applyBorder="1"/>
    <xf numFmtId="0" fontId="1" fillId="0" borderId="22" xfId="2" applyBorder="1"/>
    <xf numFmtId="49" fontId="26" fillId="34" borderId="0" xfId="0" applyNumberFormat="1" applyFont="1" applyFill="1" applyAlignment="1">
      <alignment horizontal="center" vertical="center"/>
    </xf>
    <xf numFmtId="0" fontId="20" fillId="34" borderId="0" xfId="2" applyFont="1" applyFill="1"/>
    <xf numFmtId="0" fontId="20" fillId="34" borderId="0" xfId="0" applyFont="1" applyFill="1"/>
    <xf numFmtId="0" fontId="20" fillId="34" borderId="0" xfId="2" applyFont="1" applyFill="1" applyAlignment="1">
      <alignment horizontal="center"/>
    </xf>
    <xf numFmtId="0" fontId="28" fillId="34" borderId="0" xfId="2" applyFont="1" applyFill="1" applyAlignment="1">
      <alignment horizontal="center"/>
    </xf>
    <xf numFmtId="0" fontId="1" fillId="108" borderId="10" xfId="2" applyFill="1" applyBorder="1"/>
    <xf numFmtId="0" fontId="1" fillId="108" borderId="11" xfId="2" applyFill="1" applyBorder="1"/>
    <xf numFmtId="0" fontId="1" fillId="108" borderId="12" xfId="2" applyFill="1" applyBorder="1"/>
    <xf numFmtId="0" fontId="1" fillId="108" borderId="17" xfId="2" applyFill="1" applyBorder="1" applyAlignment="1">
      <alignment horizontal="center"/>
    </xf>
    <xf numFmtId="0" fontId="1" fillId="108" borderId="17" xfId="2" applyFill="1" applyBorder="1"/>
    <xf numFmtId="0" fontId="19" fillId="108" borderId="17" xfId="2" applyFont="1" applyFill="1" applyBorder="1"/>
    <xf numFmtId="0" fontId="23" fillId="108" borderId="17" xfId="2" applyFont="1" applyFill="1" applyBorder="1"/>
    <xf numFmtId="0" fontId="1" fillId="108" borderId="25" xfId="2" applyFill="1" applyBorder="1"/>
    <xf numFmtId="0" fontId="1" fillId="108" borderId="23" xfId="2" applyFill="1" applyBorder="1"/>
    <xf numFmtId="0" fontId="1" fillId="108" borderId="24" xfId="2" applyFill="1" applyBorder="1"/>
    <xf numFmtId="0" fontId="1" fillId="108" borderId="13" xfId="2" applyFill="1" applyBorder="1" applyAlignment="1">
      <alignment horizontal="center"/>
    </xf>
    <xf numFmtId="0" fontId="1" fillId="108" borderId="13" xfId="2" applyFill="1" applyBorder="1"/>
    <xf numFmtId="0" fontId="22" fillId="0" borderId="18" xfId="2" applyFont="1" applyBorder="1" applyAlignment="1">
      <alignment horizontal="center" wrapText="1"/>
    </xf>
    <xf numFmtId="0" fontId="22" fillId="0" borderId="0" xfId="2" applyFont="1" applyAlignment="1">
      <alignment horizontal="center" wrapText="1"/>
    </xf>
    <xf numFmtId="0" fontId="22" fillId="0" borderId="19" xfId="2" applyFont="1" applyBorder="1" applyAlignment="1">
      <alignment horizontal="center" wrapText="1"/>
    </xf>
    <xf numFmtId="0" fontId="56" fillId="114" borderId="59" xfId="7697" applyFont="1" applyFill="1" applyBorder="1" applyAlignment="1" applyProtection="1">
      <alignment horizontal="center" vertical="center" wrapText="1"/>
      <protection locked="0"/>
    </xf>
    <xf numFmtId="0" fontId="149" fillId="34" borderId="0" xfId="2" applyFont="1" applyFill="1" applyAlignment="1">
      <alignment horizontal="left" vertical="center"/>
    </xf>
    <xf numFmtId="0" fontId="149" fillId="34" borderId="0" xfId="2" applyFont="1" applyFill="1" applyAlignment="1">
      <alignment horizontal="left"/>
    </xf>
    <xf numFmtId="0" fontId="20" fillId="116" borderId="0" xfId="2" applyFont="1" applyFill="1" applyAlignment="1">
      <alignment horizontal="center"/>
    </xf>
    <xf numFmtId="0" fontId="20" fillId="116" borderId="0" xfId="0" applyFont="1" applyFill="1"/>
    <xf numFmtId="0" fontId="14" fillId="0" borderId="0" xfId="2" applyFont="1" applyAlignment="1">
      <alignment horizontal="left"/>
    </xf>
    <xf numFmtId="188" fontId="56" fillId="114" borderId="75" xfId="7697" applyNumberFormat="1" applyFont="1" applyFill="1" applyBorder="1" applyAlignment="1" applyProtection="1">
      <alignment horizontal="center" vertical="center" wrapText="1"/>
      <protection locked="0"/>
    </xf>
    <xf numFmtId="0" fontId="131" fillId="34" borderId="0" xfId="2" applyFont="1" applyFill="1" applyAlignment="1">
      <alignment horizontal="left" vertical="center" wrapText="1" shrinkToFit="1"/>
    </xf>
    <xf numFmtId="0" fontId="27" fillId="34" borderId="0" xfId="2" applyFont="1" applyFill="1" applyAlignment="1">
      <alignment horizontal="center"/>
    </xf>
    <xf numFmtId="0" fontId="26" fillId="34" borderId="0" xfId="2" applyFont="1" applyFill="1" applyAlignment="1">
      <alignment horizontal="left" vertical="center" wrapText="1" shrinkToFit="1"/>
    </xf>
    <xf numFmtId="0" fontId="14" fillId="34" borderId="0" xfId="2" applyFont="1" applyFill="1" applyAlignment="1">
      <alignment horizontal="left"/>
    </xf>
    <xf numFmtId="0" fontId="148" fillId="34" borderId="0" xfId="2" applyFont="1" applyFill="1" applyAlignment="1">
      <alignment horizontal="left" vertical="center" wrapText="1" shrinkToFit="1"/>
    </xf>
    <xf numFmtId="0" fontId="148" fillId="34" borderId="0" xfId="2" applyFont="1" applyFill="1" applyAlignment="1">
      <alignment vertical="center" wrapText="1" shrinkToFit="1"/>
    </xf>
    <xf numFmtId="14" fontId="56" fillId="114" borderId="75" xfId="7697" applyNumberFormat="1" applyFont="1" applyFill="1" applyBorder="1" applyAlignment="1" applyProtection="1">
      <alignment horizontal="left" vertical="center" wrapText="1"/>
      <protection locked="0"/>
    </xf>
    <xf numFmtId="43" fontId="56" fillId="114" borderId="75" xfId="10969" applyFont="1" applyFill="1" applyBorder="1" applyAlignment="1" applyProtection="1">
      <alignment horizontal="center" vertical="center" wrapText="1"/>
      <protection locked="0"/>
    </xf>
    <xf numFmtId="0" fontId="135" fillId="114" borderId="59" xfId="0" applyFont="1" applyFill="1" applyBorder="1" applyAlignment="1" applyProtection="1">
      <alignment horizontal="left" vertical="center" wrapText="1"/>
      <protection locked="0"/>
    </xf>
    <xf numFmtId="0" fontId="135" fillId="114" borderId="59" xfId="0" applyFont="1" applyFill="1" applyBorder="1" applyAlignment="1" applyProtection="1">
      <alignment horizontal="center" vertical="center" wrapText="1"/>
      <protection locked="0"/>
    </xf>
    <xf numFmtId="188" fontId="135" fillId="114" borderId="59" xfId="0" applyNumberFormat="1" applyFont="1" applyFill="1" applyBorder="1" applyAlignment="1" applyProtection="1">
      <alignment horizontal="right" vertical="center" wrapText="1"/>
      <protection locked="0"/>
    </xf>
    <xf numFmtId="188" fontId="135" fillId="114" borderId="59" xfId="0" applyNumberFormat="1" applyFont="1" applyFill="1" applyBorder="1" applyAlignment="1" applyProtection="1">
      <alignment horizontal="center" vertical="center" wrapText="1"/>
      <protection locked="0"/>
    </xf>
    <xf numFmtId="0" fontId="135" fillId="114" borderId="59" xfId="0" applyFont="1" applyFill="1" applyBorder="1" applyAlignment="1" applyProtection="1">
      <alignment horizontal="center" vertical="center"/>
      <protection locked="0"/>
    </xf>
    <xf numFmtId="188" fontId="135" fillId="114" borderId="59" xfId="0" applyNumberFormat="1" applyFont="1" applyFill="1" applyBorder="1" applyAlignment="1" applyProtection="1">
      <alignment horizontal="right" vertical="center"/>
      <protection locked="0"/>
    </xf>
    <xf numFmtId="188" fontId="135" fillId="114" borderId="59" xfId="0" applyNumberFormat="1" applyFont="1" applyFill="1" applyBorder="1" applyAlignment="1" applyProtection="1">
      <alignment horizontal="center" vertical="center"/>
      <protection locked="0"/>
    </xf>
    <xf numFmtId="0" fontId="56" fillId="0" borderId="0" xfId="0" applyFont="1" applyProtection="1">
      <protection hidden="1"/>
    </xf>
    <xf numFmtId="0" fontId="56" fillId="34" borderId="0" xfId="0" applyFont="1" applyFill="1" applyAlignment="1" applyProtection="1">
      <alignment wrapText="1"/>
      <protection hidden="1"/>
    </xf>
    <xf numFmtId="0" fontId="56" fillId="34" borderId="0" xfId="0" applyFont="1" applyFill="1" applyAlignment="1" applyProtection="1">
      <alignment horizontal="center" wrapText="1"/>
      <protection hidden="1"/>
    </xf>
    <xf numFmtId="0" fontId="56" fillId="34" borderId="0" xfId="0" applyFont="1" applyFill="1" applyProtection="1">
      <protection hidden="1"/>
    </xf>
    <xf numFmtId="0" fontId="56" fillId="34" borderId="0" xfId="0" applyFont="1" applyFill="1" applyAlignment="1" applyProtection="1">
      <alignment horizontal="right" vertical="center" wrapText="1"/>
      <protection hidden="1"/>
    </xf>
    <xf numFmtId="14" fontId="56" fillId="34" borderId="0" xfId="0" applyNumberFormat="1" applyFont="1" applyFill="1" applyAlignment="1" applyProtection="1">
      <alignment horizontal="left" wrapText="1"/>
      <protection hidden="1"/>
    </xf>
    <xf numFmtId="0" fontId="26" fillId="34" borderId="0" xfId="0" applyFont="1" applyFill="1" applyAlignment="1" applyProtection="1">
      <alignment vertical="center"/>
      <protection hidden="1"/>
    </xf>
    <xf numFmtId="0" fontId="133" fillId="34" borderId="60" xfId="0" applyFont="1" applyFill="1" applyBorder="1" applyAlignment="1" applyProtection="1">
      <alignment horizontal="left" vertical="center" wrapText="1"/>
      <protection hidden="1"/>
    </xf>
    <xf numFmtId="0" fontId="133" fillId="34" borderId="61" xfId="0" applyFont="1" applyFill="1" applyBorder="1" applyAlignment="1" applyProtection="1">
      <alignment horizontal="left" vertical="center" wrapText="1"/>
      <protection hidden="1"/>
    </xf>
    <xf numFmtId="0" fontId="144" fillId="0" borderId="42" xfId="7698" applyFont="1" applyBorder="1" applyAlignment="1" applyProtection="1">
      <alignment horizontal="left"/>
      <protection hidden="1"/>
    </xf>
    <xf numFmtId="0" fontId="56" fillId="34" borderId="0" xfId="0" applyFont="1" applyFill="1" applyAlignment="1" applyProtection="1">
      <alignment horizontal="left" vertical="center" wrapText="1"/>
      <protection hidden="1"/>
    </xf>
    <xf numFmtId="0" fontId="56" fillId="34" borderId="0" xfId="7698" applyFont="1" applyFill="1" applyAlignment="1" applyProtection="1">
      <alignment wrapText="1"/>
      <protection hidden="1"/>
    </xf>
    <xf numFmtId="0" fontId="56" fillId="34" borderId="0" xfId="7698" applyFont="1" applyFill="1" applyAlignment="1" applyProtection="1">
      <alignment horizontal="center" wrapText="1"/>
      <protection hidden="1"/>
    </xf>
    <xf numFmtId="0" fontId="144" fillId="0" borderId="78" xfId="7697" applyFont="1" applyBorder="1" applyAlignment="1" applyProtection="1">
      <alignment horizontal="center" vertical="center"/>
      <protection hidden="1"/>
    </xf>
    <xf numFmtId="0" fontId="144" fillId="115" borderId="68" xfId="7697" applyFont="1" applyFill="1" applyBorder="1" applyAlignment="1" applyProtection="1">
      <alignment horizontal="center" vertical="center"/>
      <protection hidden="1"/>
    </xf>
    <xf numFmtId="0" fontId="144" fillId="115" borderId="68" xfId="7697" applyFont="1" applyFill="1" applyBorder="1" applyAlignment="1" applyProtection="1">
      <alignment horizontal="center" vertical="center" wrapText="1"/>
      <protection hidden="1"/>
    </xf>
    <xf numFmtId="0" fontId="144" fillId="115" borderId="69" xfId="7697" applyFont="1" applyFill="1" applyBorder="1" applyAlignment="1" applyProtection="1">
      <alignment horizontal="center" vertical="center" wrapText="1"/>
      <protection hidden="1"/>
    </xf>
    <xf numFmtId="0" fontId="56" fillId="0" borderId="0" xfId="0" applyFont="1" applyAlignment="1" applyProtection="1">
      <alignment horizontal="center"/>
      <protection hidden="1"/>
    </xf>
    <xf numFmtId="0" fontId="56" fillId="34" borderId="59" xfId="8092" applyFont="1" applyFill="1" applyBorder="1" applyAlignment="1" applyProtection="1">
      <alignment horizontal="center" vertical="center" wrapText="1"/>
      <protection hidden="1"/>
    </xf>
    <xf numFmtId="0" fontId="56" fillId="34" borderId="59" xfId="7697" applyFont="1" applyFill="1" applyBorder="1" applyAlignment="1" applyProtection="1">
      <alignment horizontal="left" vertical="center" wrapText="1"/>
      <protection hidden="1"/>
    </xf>
    <xf numFmtId="0" fontId="56" fillId="34" borderId="73" xfId="7697" applyFont="1" applyFill="1" applyBorder="1" applyAlignment="1" applyProtection="1">
      <alignment horizontal="left" vertical="center" wrapText="1"/>
      <protection hidden="1"/>
    </xf>
    <xf numFmtId="0" fontId="56" fillId="0" borderId="83" xfId="8092" applyFont="1" applyBorder="1" applyAlignment="1" applyProtection="1">
      <alignment horizontal="left" wrapText="1"/>
      <protection hidden="1"/>
    </xf>
    <xf numFmtId="0" fontId="56" fillId="0" borderId="66" xfId="8092" applyFont="1" applyBorder="1" applyAlignment="1" applyProtection="1">
      <alignment horizontal="left" wrapText="1"/>
      <protection hidden="1"/>
    </xf>
    <xf numFmtId="0" fontId="56" fillId="115" borderId="59" xfId="7697" applyFont="1" applyFill="1" applyBorder="1" applyAlignment="1" applyProtection="1">
      <alignment horizontal="center" vertical="center" wrapText="1"/>
      <protection hidden="1"/>
    </xf>
    <xf numFmtId="186" fontId="56" fillId="115" borderId="59" xfId="1" applyNumberFormat="1" applyFont="1" applyFill="1" applyBorder="1" applyAlignment="1" applyProtection="1">
      <alignment horizontal="center" vertical="center" wrapText="1"/>
      <protection hidden="1"/>
    </xf>
    <xf numFmtId="0" fontId="56" fillId="34" borderId="75" xfId="7697" applyFont="1" applyFill="1" applyBorder="1" applyAlignment="1" applyProtection="1">
      <alignment horizontal="left" vertical="center" wrapText="1"/>
      <protection hidden="1"/>
    </xf>
    <xf numFmtId="0" fontId="56" fillId="34" borderId="76" xfId="7697" applyFont="1" applyFill="1" applyBorder="1" applyAlignment="1" applyProtection="1">
      <alignment horizontal="left" vertical="center" wrapText="1"/>
      <protection hidden="1"/>
    </xf>
    <xf numFmtId="0" fontId="144" fillId="34" borderId="0" xfId="7698" applyFont="1" applyFill="1" applyAlignment="1" applyProtection="1">
      <alignment horizontal="left"/>
      <protection hidden="1"/>
    </xf>
    <xf numFmtId="0" fontId="144" fillId="115" borderId="59" xfId="7697" applyFont="1" applyFill="1" applyBorder="1" applyAlignment="1" applyProtection="1">
      <alignment horizontal="center" vertical="center" wrapText="1"/>
      <protection hidden="1"/>
    </xf>
    <xf numFmtId="0" fontId="152" fillId="0" borderId="59" xfId="7697" applyFont="1" applyBorder="1" applyAlignment="1" applyProtection="1">
      <alignment horizontal="center" vertical="center" wrapText="1"/>
      <protection hidden="1"/>
    </xf>
    <xf numFmtId="0" fontId="144" fillId="115" borderId="59" xfId="7697" applyFont="1" applyFill="1" applyBorder="1" applyAlignment="1" applyProtection="1">
      <alignment horizontal="center" vertical="center"/>
      <protection hidden="1"/>
    </xf>
    <xf numFmtId="0" fontId="56" fillId="34" borderId="59" xfId="7697" applyFont="1" applyFill="1" applyBorder="1" applyAlignment="1" applyProtection="1">
      <alignment horizontal="center" vertical="center"/>
      <protection hidden="1"/>
    </xf>
    <xf numFmtId="188" fontId="56" fillId="113" borderId="59" xfId="7697" applyNumberFormat="1" applyFont="1" applyFill="1" applyBorder="1" applyAlignment="1" applyProtection="1">
      <alignment horizontal="center" vertical="center" wrapText="1"/>
      <protection hidden="1"/>
    </xf>
    <xf numFmtId="0" fontId="56" fillId="115" borderId="75" xfId="7697" applyFont="1" applyFill="1" applyBorder="1" applyAlignment="1" applyProtection="1">
      <alignment horizontal="center" vertical="center" wrapText="1"/>
      <protection hidden="1"/>
    </xf>
    <xf numFmtId="0" fontId="56" fillId="34" borderId="75" xfId="7697" applyFont="1" applyFill="1" applyBorder="1" applyAlignment="1" applyProtection="1">
      <alignment horizontal="center" vertical="center"/>
      <protection hidden="1"/>
    </xf>
    <xf numFmtId="0" fontId="144" fillId="115" borderId="82" xfId="7697" applyFont="1" applyFill="1" applyBorder="1" applyAlignment="1" applyProtection="1">
      <alignment horizontal="center" vertical="center" wrapText="1"/>
      <protection hidden="1"/>
    </xf>
    <xf numFmtId="0" fontId="144" fillId="115" borderId="72" xfId="7697" applyFont="1" applyFill="1" applyBorder="1" applyAlignment="1" applyProtection="1">
      <alignment horizontal="center" vertical="center" wrapText="1"/>
      <protection hidden="1"/>
    </xf>
    <xf numFmtId="0" fontId="56" fillId="115" borderId="84" xfId="7697" applyFont="1" applyFill="1" applyBorder="1" applyAlignment="1" applyProtection="1">
      <alignment horizontal="center" vertical="center" wrapText="1"/>
      <protection hidden="1"/>
    </xf>
    <xf numFmtId="0" fontId="56" fillId="34" borderId="21" xfId="0" applyFont="1" applyFill="1" applyBorder="1" applyAlignment="1" applyProtection="1">
      <alignment wrapText="1"/>
      <protection hidden="1"/>
    </xf>
    <xf numFmtId="0" fontId="56" fillId="34" borderId="21" xfId="0" applyFont="1" applyFill="1" applyBorder="1" applyAlignment="1" applyProtection="1">
      <alignment horizontal="center" wrapText="1"/>
      <protection hidden="1"/>
    </xf>
    <xf numFmtId="0" fontId="135" fillId="34" borderId="0" xfId="0" applyFont="1" applyFill="1" applyProtection="1">
      <protection hidden="1"/>
    </xf>
    <xf numFmtId="0" fontId="135" fillId="34" borderId="0" xfId="0" applyFont="1" applyFill="1" applyAlignment="1" applyProtection="1">
      <alignment horizontal="right"/>
      <protection hidden="1"/>
    </xf>
    <xf numFmtId="0" fontId="135" fillId="34" borderId="0" xfId="0" applyFont="1" applyFill="1" applyAlignment="1" applyProtection="1">
      <alignment horizontal="center"/>
      <protection hidden="1"/>
    </xf>
    <xf numFmtId="14" fontId="135" fillId="34" borderId="0" xfId="0" applyNumberFormat="1" applyFont="1" applyFill="1" applyAlignment="1" applyProtection="1">
      <alignment horizontal="left"/>
      <protection hidden="1"/>
    </xf>
    <xf numFmtId="0" fontId="0" fillId="34" borderId="0" xfId="0" applyFill="1" applyProtection="1">
      <protection hidden="1"/>
    </xf>
    <xf numFmtId="0" fontId="133" fillId="34" borderId="0" xfId="0" applyFont="1" applyFill="1" applyAlignment="1" applyProtection="1">
      <alignment horizontal="right"/>
      <protection hidden="1"/>
    </xf>
    <xf numFmtId="0" fontId="112" fillId="34" borderId="0" xfId="0" applyFont="1" applyFill="1" applyAlignment="1" applyProtection="1">
      <alignment horizontal="right"/>
      <protection hidden="1"/>
    </xf>
    <xf numFmtId="0" fontId="131" fillId="34" borderId="0" xfId="0" applyFont="1" applyFill="1" applyProtection="1">
      <protection hidden="1"/>
    </xf>
    <xf numFmtId="0" fontId="151" fillId="34" borderId="0" xfId="0" applyFont="1" applyFill="1" applyAlignment="1" applyProtection="1">
      <alignment horizontal="left"/>
      <protection hidden="1"/>
    </xf>
    <xf numFmtId="0" fontId="107" fillId="34" borderId="0" xfId="0" applyFont="1" applyFill="1" applyAlignment="1" applyProtection="1">
      <alignment horizontal="right"/>
      <protection hidden="1"/>
    </xf>
    <xf numFmtId="0" fontId="107" fillId="34" borderId="0" xfId="0" applyFont="1" applyFill="1" applyProtection="1">
      <protection hidden="1"/>
    </xf>
    <xf numFmtId="0" fontId="107" fillId="34" borderId="0" xfId="0" applyFont="1" applyFill="1" applyAlignment="1" applyProtection="1">
      <alignment horizontal="center" wrapText="1"/>
      <protection hidden="1"/>
    </xf>
    <xf numFmtId="0" fontId="0" fillId="34" borderId="0" xfId="0" applyFill="1" applyAlignment="1" applyProtection="1">
      <alignment horizontal="right"/>
      <protection hidden="1"/>
    </xf>
    <xf numFmtId="0" fontId="0" fillId="34" borderId="0" xfId="0" applyFill="1" applyAlignment="1" applyProtection="1">
      <alignment horizontal="center"/>
      <protection hidden="1"/>
    </xf>
    <xf numFmtId="0" fontId="16" fillId="110" borderId="55" xfId="0" applyFont="1" applyFill="1" applyBorder="1" applyAlignment="1" applyProtection="1">
      <alignment vertical="center"/>
      <protection hidden="1"/>
    </xf>
    <xf numFmtId="0" fontId="0" fillId="110" borderId="58" xfId="0" applyFill="1" applyBorder="1" applyAlignment="1" applyProtection="1">
      <alignment horizontal="left" vertical="center" wrapText="1"/>
      <protection hidden="1"/>
    </xf>
    <xf numFmtId="0" fontId="0" fillId="110" borderId="58" xfId="0" applyFill="1" applyBorder="1" applyAlignment="1" applyProtection="1">
      <alignment horizontal="center" vertical="center"/>
      <protection hidden="1"/>
    </xf>
    <xf numFmtId="0" fontId="0" fillId="110" borderId="66" xfId="0" applyFill="1" applyBorder="1" applyAlignment="1" applyProtection="1">
      <alignment horizontal="center" vertical="center"/>
      <protection hidden="1"/>
    </xf>
    <xf numFmtId="0" fontId="136" fillId="34" borderId="61" xfId="0" applyFont="1" applyFill="1" applyBorder="1" applyAlignment="1" applyProtection="1">
      <alignment horizontal="left" vertical="center" wrapText="1"/>
      <protection hidden="1"/>
    </xf>
    <xf numFmtId="0" fontId="135" fillId="34" borderId="61" xfId="0" applyFont="1" applyFill="1" applyBorder="1" applyAlignment="1" applyProtection="1">
      <alignment horizontal="center" vertical="center"/>
      <protection hidden="1"/>
    </xf>
    <xf numFmtId="0" fontId="135" fillId="34" borderId="62" xfId="0" applyFont="1" applyFill="1" applyBorder="1" applyAlignment="1" applyProtection="1">
      <alignment horizontal="center" vertical="center"/>
      <protection hidden="1"/>
    </xf>
    <xf numFmtId="0" fontId="136" fillId="34" borderId="0" xfId="0" applyFont="1" applyFill="1" applyAlignment="1" applyProtection="1">
      <alignment horizontal="left" vertical="center" wrapText="1"/>
      <protection hidden="1"/>
    </xf>
    <xf numFmtId="188" fontId="135" fillId="113" borderId="59" xfId="0" applyNumberFormat="1" applyFont="1" applyFill="1" applyBorder="1" applyAlignment="1" applyProtection="1">
      <alignment horizontal="right" vertical="center"/>
      <protection hidden="1"/>
    </xf>
    <xf numFmtId="188" fontId="135" fillId="0" borderId="0" xfId="0" applyNumberFormat="1" applyFont="1" applyAlignment="1" applyProtection="1">
      <alignment horizontal="right" vertical="center"/>
      <protection hidden="1"/>
    </xf>
    <xf numFmtId="0" fontId="0" fillId="0" borderId="0" xfId="0" applyAlignment="1" applyProtection="1">
      <alignment horizontal="center"/>
      <protection hidden="1"/>
    </xf>
    <xf numFmtId="0" fontId="135" fillId="34" borderId="0" xfId="0" applyFont="1" applyFill="1" applyAlignment="1" applyProtection="1">
      <alignment horizontal="center" vertical="center"/>
      <protection hidden="1"/>
    </xf>
    <xf numFmtId="0" fontId="135" fillId="34" borderId="63" xfId="0" applyFont="1" applyFill="1" applyBorder="1" applyAlignment="1" applyProtection="1">
      <alignment horizontal="center" vertical="center"/>
      <protection hidden="1"/>
    </xf>
    <xf numFmtId="0" fontId="14" fillId="34" borderId="0" xfId="0" applyFont="1" applyFill="1" applyAlignment="1" applyProtection="1">
      <alignment horizontal="left" vertical="center" wrapText="1"/>
      <protection hidden="1"/>
    </xf>
    <xf numFmtId="188" fontId="14" fillId="34" borderId="0" xfId="0" applyNumberFormat="1" applyFont="1" applyFill="1" applyAlignment="1" applyProtection="1">
      <alignment horizontal="center" vertical="center" wrapText="1" shrinkToFit="1"/>
      <protection hidden="1"/>
    </xf>
    <xf numFmtId="0" fontId="153" fillId="34" borderId="0" xfId="0" applyFont="1" applyFill="1" applyAlignment="1" applyProtection="1">
      <alignment horizontal="center" vertical="center" wrapText="1"/>
      <protection hidden="1"/>
    </xf>
    <xf numFmtId="0" fontId="153" fillId="34" borderId="0" xfId="0" applyFont="1" applyFill="1" applyAlignment="1" applyProtection="1">
      <alignment horizontal="right" vertical="center" wrapText="1"/>
      <protection hidden="1"/>
    </xf>
    <xf numFmtId="188" fontId="153" fillId="34" borderId="0" xfId="0" applyNumberFormat="1" applyFont="1" applyFill="1" applyAlignment="1" applyProtection="1">
      <alignment horizontal="center" vertical="center"/>
      <protection hidden="1"/>
    </xf>
    <xf numFmtId="3" fontId="153" fillId="34" borderId="0" xfId="0" applyNumberFormat="1" applyFont="1" applyFill="1" applyAlignment="1" applyProtection="1">
      <alignment horizontal="center" vertical="center"/>
      <protection hidden="1"/>
    </xf>
    <xf numFmtId="3" fontId="153" fillId="34" borderId="63" xfId="0" applyNumberFormat="1" applyFont="1" applyFill="1" applyBorder="1" applyAlignment="1" applyProtection="1">
      <alignment horizontal="center" vertical="center"/>
      <protection hidden="1"/>
    </xf>
    <xf numFmtId="0" fontId="135" fillId="113" borderId="59" xfId="0" applyFont="1" applyFill="1" applyBorder="1" applyAlignment="1" applyProtection="1">
      <alignment horizontal="center" vertical="center" wrapText="1"/>
      <protection hidden="1"/>
    </xf>
    <xf numFmtId="0" fontId="0" fillId="34" borderId="0" xfId="0" applyFill="1" applyAlignment="1" applyProtection="1">
      <alignment wrapText="1"/>
      <protection hidden="1"/>
    </xf>
    <xf numFmtId="0" fontId="135" fillId="113" borderId="59" xfId="0" applyFont="1" applyFill="1" applyBorder="1" applyAlignment="1" applyProtection="1">
      <alignment horizontal="center" vertical="center"/>
      <protection hidden="1"/>
    </xf>
    <xf numFmtId="0" fontId="135" fillId="34" borderId="0" xfId="0" applyFont="1" applyFill="1" applyAlignment="1" applyProtection="1">
      <alignment horizontal="left" vertical="center" wrapText="1"/>
      <protection hidden="1"/>
    </xf>
    <xf numFmtId="0" fontId="135" fillId="34" borderId="64" xfId="0" applyFont="1" applyFill="1" applyBorder="1" applyAlignment="1" applyProtection="1">
      <alignment horizontal="left" vertical="center" wrapText="1"/>
      <protection hidden="1"/>
    </xf>
    <xf numFmtId="0" fontId="135" fillId="34" borderId="64" xfId="0" applyFont="1" applyFill="1" applyBorder="1" applyAlignment="1" applyProtection="1">
      <alignment horizontal="center" vertical="center"/>
      <protection hidden="1"/>
    </xf>
    <xf numFmtId="0" fontId="135" fillId="34" borderId="65" xfId="0" applyFont="1" applyFill="1" applyBorder="1" applyAlignment="1" applyProtection="1">
      <alignment horizontal="center" vertical="center"/>
      <protection hidden="1"/>
    </xf>
    <xf numFmtId="188" fontId="135" fillId="34" borderId="0" xfId="0" applyNumberFormat="1" applyFont="1" applyFill="1" applyAlignment="1" applyProtection="1">
      <alignment horizontal="center" vertical="center"/>
      <protection hidden="1"/>
    </xf>
    <xf numFmtId="0" fontId="14" fillId="34" borderId="0" xfId="0" applyFont="1" applyFill="1" applyAlignment="1" applyProtection="1">
      <alignment horizontal="center" vertical="center"/>
      <protection hidden="1"/>
    </xf>
    <xf numFmtId="188" fontId="136" fillId="34" borderId="0" xfId="0" applyNumberFormat="1" applyFont="1" applyFill="1" applyAlignment="1" applyProtection="1">
      <alignment horizontal="center" vertical="center"/>
      <protection hidden="1"/>
    </xf>
    <xf numFmtId="3" fontId="136" fillId="34" borderId="0" xfId="0" applyNumberFormat="1" applyFont="1" applyFill="1" applyAlignment="1" applyProtection="1">
      <alignment horizontal="center" vertical="center"/>
      <protection hidden="1"/>
    </xf>
    <xf numFmtId="3" fontId="136" fillId="34" borderId="63" xfId="0" applyNumberFormat="1" applyFont="1" applyFill="1" applyBorder="1" applyAlignment="1" applyProtection="1">
      <alignment horizontal="center" vertical="center"/>
      <protection hidden="1"/>
    </xf>
    <xf numFmtId="0" fontId="0" fillId="0" borderId="0" xfId="0" applyProtection="1">
      <protection hidden="1"/>
    </xf>
    <xf numFmtId="0" fontId="0" fillId="0" borderId="0" xfId="0" applyAlignment="1" applyProtection="1">
      <alignment horizontal="right"/>
      <protection hidden="1"/>
    </xf>
    <xf numFmtId="0" fontId="151" fillId="34" borderId="0" xfId="0" applyFont="1" applyFill="1" applyProtection="1">
      <protection hidden="1"/>
    </xf>
    <xf numFmtId="0" fontId="158" fillId="0" borderId="0" xfId="0" applyFont="1" applyAlignment="1" applyProtection="1">
      <alignment horizontal="left"/>
      <protection hidden="1"/>
    </xf>
    <xf numFmtId="0" fontId="112" fillId="0" borderId="0" xfId="0" applyFont="1" applyAlignment="1" applyProtection="1">
      <alignment horizontal="left"/>
      <protection hidden="1"/>
    </xf>
    <xf numFmtId="0" fontId="107" fillId="0" borderId="0" xfId="0" applyFont="1" applyProtection="1">
      <protection hidden="1"/>
    </xf>
    <xf numFmtId="0" fontId="107" fillId="0" borderId="0" xfId="0" applyFont="1" applyAlignment="1" applyProtection="1">
      <alignment horizontal="center"/>
      <protection hidden="1"/>
    </xf>
    <xf numFmtId="0" fontId="112" fillId="0" borderId="0" xfId="0" applyFont="1" applyProtection="1">
      <protection hidden="1"/>
    </xf>
    <xf numFmtId="0" fontId="107" fillId="0" borderId="0" xfId="0" applyFont="1" applyAlignment="1" applyProtection="1">
      <alignment horizontal="center" vertical="center"/>
      <protection hidden="1"/>
    </xf>
    <xf numFmtId="0" fontId="143" fillId="0" borderId="0" xfId="0" applyFont="1" applyAlignment="1" applyProtection="1">
      <alignment horizontal="center"/>
      <protection hidden="1"/>
    </xf>
    <xf numFmtId="0" fontId="131" fillId="0" borderId="0" xfId="0" applyFont="1" applyAlignment="1" applyProtection="1">
      <alignment horizontal="left"/>
      <protection hidden="1"/>
    </xf>
    <xf numFmtId="0" fontId="134" fillId="109" borderId="0" xfId="0" applyFont="1" applyFill="1" applyProtection="1">
      <protection hidden="1"/>
    </xf>
    <xf numFmtId="0" fontId="34" fillId="109" borderId="0" xfId="0" applyFont="1" applyFill="1" applyAlignment="1" applyProtection="1">
      <alignment horizontal="center"/>
      <protection hidden="1"/>
    </xf>
    <xf numFmtId="0" fontId="133" fillId="109" borderId="0" xfId="0" applyFont="1" applyFill="1" applyProtection="1">
      <protection hidden="1"/>
    </xf>
    <xf numFmtId="0" fontId="134" fillId="109" borderId="0" xfId="0" applyFont="1" applyFill="1" applyAlignment="1" applyProtection="1">
      <alignment horizontal="center" vertical="center"/>
      <protection hidden="1"/>
    </xf>
    <xf numFmtId="0" fontId="134" fillId="109" borderId="0" xfId="8092" applyFont="1" applyFill="1" applyAlignment="1" applyProtection="1">
      <alignment horizontal="right"/>
      <protection hidden="1"/>
    </xf>
    <xf numFmtId="0" fontId="134" fillId="34" borderId="0" xfId="0" applyFont="1" applyFill="1" applyProtection="1">
      <protection hidden="1"/>
    </xf>
    <xf numFmtId="0" fontId="34" fillId="34" borderId="0" xfId="0" applyFont="1" applyFill="1" applyAlignment="1" applyProtection="1">
      <alignment horizontal="center"/>
      <protection hidden="1"/>
    </xf>
    <xf numFmtId="0" fontId="133" fillId="34" borderId="0" xfId="0" applyFont="1" applyFill="1" applyProtection="1">
      <protection hidden="1"/>
    </xf>
    <xf numFmtId="0" fontId="134" fillId="34" borderId="0" xfId="0" applyFont="1" applyFill="1" applyAlignment="1" applyProtection="1">
      <alignment horizontal="center" vertical="center"/>
      <protection hidden="1"/>
    </xf>
    <xf numFmtId="0" fontId="134" fillId="34" borderId="0" xfId="8092" applyFont="1" applyFill="1" applyAlignment="1" applyProtection="1">
      <alignment horizontal="right"/>
      <protection hidden="1"/>
    </xf>
    <xf numFmtId="0" fontId="138" fillId="33" borderId="0" xfId="1600" applyFont="1" applyFill="1" applyBorder="1" applyAlignment="1" applyProtection="1">
      <alignment horizontal="left"/>
      <protection hidden="1"/>
    </xf>
    <xf numFmtId="0" fontId="134" fillId="109" borderId="0" xfId="8092" applyFont="1" applyFill="1" applyProtection="1">
      <protection hidden="1"/>
    </xf>
    <xf numFmtId="0" fontId="34" fillId="33" borderId="0" xfId="1600" applyFont="1" applyFill="1" applyBorder="1" applyProtection="1">
      <protection hidden="1"/>
    </xf>
    <xf numFmtId="0" fontId="112" fillId="0" borderId="0" xfId="8092" applyFont="1" applyProtection="1">
      <protection hidden="1"/>
    </xf>
    <xf numFmtId="0" fontId="139" fillId="0" borderId="0" xfId="8092" applyFont="1" applyAlignment="1" applyProtection="1">
      <alignment horizontal="center" vertical="center"/>
      <protection hidden="1"/>
    </xf>
    <xf numFmtId="0" fontId="34" fillId="0" borderId="0" xfId="8092" applyFont="1" applyAlignment="1" applyProtection="1">
      <alignment horizontal="center" vertical="center"/>
      <protection hidden="1"/>
    </xf>
    <xf numFmtId="0" fontId="133" fillId="112" borderId="0" xfId="8092" applyFont="1" applyFill="1" applyProtection="1">
      <protection hidden="1"/>
    </xf>
    <xf numFmtId="0" fontId="112" fillId="112" borderId="0" xfId="8092" applyFont="1" applyFill="1" applyProtection="1">
      <protection hidden="1"/>
    </xf>
    <xf numFmtId="0" fontId="139" fillId="112" borderId="0" xfId="8092" applyFont="1" applyFill="1" applyAlignment="1" applyProtection="1">
      <alignment horizontal="center" vertical="center"/>
      <protection hidden="1"/>
    </xf>
    <xf numFmtId="0" fontId="34" fillId="112" borderId="0" xfId="8092" applyFont="1" applyFill="1" applyAlignment="1" applyProtection="1">
      <alignment horizontal="center" vertical="center"/>
      <protection hidden="1"/>
    </xf>
    <xf numFmtId="0" fontId="139" fillId="0" borderId="0" xfId="8092" applyFont="1" applyAlignment="1" applyProtection="1">
      <alignment horizontal="left"/>
      <protection hidden="1"/>
    </xf>
    <xf numFmtId="0" fontId="133" fillId="0" borderId="0" xfId="8092" applyFont="1" applyAlignment="1" applyProtection="1">
      <alignment horizontal="left"/>
      <protection hidden="1"/>
    </xf>
    <xf numFmtId="0" fontId="133" fillId="0" borderId="0" xfId="8092" applyFont="1" applyAlignment="1" applyProtection="1">
      <alignment horizontal="center"/>
      <protection hidden="1"/>
    </xf>
    <xf numFmtId="187" fontId="132" fillId="0" borderId="0" xfId="8092" applyNumberFormat="1" applyFont="1" applyProtection="1">
      <protection hidden="1"/>
    </xf>
    <xf numFmtId="0" fontId="150" fillId="0" borderId="0" xfId="8092" applyFont="1" applyAlignment="1" applyProtection="1">
      <alignment horizontal="left"/>
      <protection hidden="1"/>
    </xf>
    <xf numFmtId="0" fontId="145" fillId="0" borderId="0" xfId="8092" applyFont="1" applyAlignment="1" applyProtection="1">
      <alignment horizontal="center" vertical="center"/>
      <protection hidden="1"/>
    </xf>
    <xf numFmtId="0" fontId="132" fillId="0" borderId="0" xfId="0" applyFont="1" applyProtection="1">
      <protection hidden="1"/>
    </xf>
    <xf numFmtId="0" fontId="133" fillId="0" borderId="0" xfId="8092" applyFont="1" applyAlignment="1" applyProtection="1">
      <alignment horizontal="center" wrapText="1" shrinkToFit="1"/>
      <protection hidden="1"/>
    </xf>
    <xf numFmtId="0" fontId="139" fillId="0" borderId="0" xfId="8092" applyFont="1" applyAlignment="1" applyProtection="1">
      <alignment horizontal="center"/>
      <protection hidden="1"/>
    </xf>
    <xf numFmtId="0" fontId="112" fillId="0" borderId="0" xfId="8092" applyFont="1" applyAlignment="1" applyProtection="1">
      <alignment horizontal="left" indent="1"/>
      <protection hidden="1"/>
    </xf>
    <xf numFmtId="188" fontId="107" fillId="0" borderId="59" xfId="8092" applyNumberFormat="1" applyFont="1" applyBorder="1" applyProtection="1">
      <protection hidden="1"/>
    </xf>
    <xf numFmtId="187" fontId="107" fillId="0" borderId="0" xfId="8092" applyNumberFormat="1" applyFont="1" applyProtection="1">
      <protection hidden="1"/>
    </xf>
    <xf numFmtId="0" fontId="139" fillId="0" borderId="0" xfId="8092" applyFont="1" applyProtection="1">
      <protection hidden="1"/>
    </xf>
    <xf numFmtId="0" fontId="133" fillId="0" borderId="0" xfId="8092" applyFont="1" applyAlignment="1" applyProtection="1">
      <alignment horizontal="left" indent="2"/>
      <protection hidden="1"/>
    </xf>
    <xf numFmtId="188" fontId="132" fillId="0" borderId="59" xfId="8092" applyNumberFormat="1" applyFont="1" applyBorder="1" applyProtection="1">
      <protection hidden="1"/>
    </xf>
    <xf numFmtId="0" fontId="133" fillId="0" borderId="0" xfId="8092" applyFont="1" applyProtection="1">
      <protection hidden="1"/>
    </xf>
    <xf numFmtId="188" fontId="133" fillId="0" borderId="59" xfId="8092" applyNumberFormat="1" applyFont="1" applyBorder="1" applyProtection="1">
      <protection hidden="1"/>
    </xf>
    <xf numFmtId="188" fontId="150" fillId="0" borderId="0" xfId="8092" applyNumberFormat="1" applyFont="1" applyProtection="1">
      <protection hidden="1"/>
    </xf>
    <xf numFmtId="188" fontId="132" fillId="0" borderId="0" xfId="8092" applyNumberFormat="1" applyFont="1" applyProtection="1">
      <protection hidden="1"/>
    </xf>
    <xf numFmtId="0" fontId="137" fillId="0" borderId="0" xfId="0" applyFont="1" applyProtection="1">
      <protection hidden="1"/>
    </xf>
    <xf numFmtId="0" fontId="137" fillId="0" borderId="0" xfId="0" applyFont="1" applyAlignment="1" applyProtection="1">
      <alignment horizontal="center"/>
      <protection hidden="1"/>
    </xf>
    <xf numFmtId="0" fontId="137" fillId="0" borderId="0" xfId="1600" applyFont="1" applyFill="1" applyBorder="1" applyProtection="1">
      <protection hidden="1"/>
    </xf>
    <xf numFmtId="0" fontId="107" fillId="0" borderId="0" xfId="0" applyFont="1" applyAlignment="1" applyProtection="1">
      <alignment horizontal="left" vertical="center" wrapText="1"/>
      <protection hidden="1"/>
    </xf>
    <xf numFmtId="0" fontId="151" fillId="0" borderId="0" xfId="0" applyFont="1" applyAlignment="1" applyProtection="1">
      <alignment horizontal="left" vertical="center"/>
      <protection hidden="1"/>
    </xf>
    <xf numFmtId="0" fontId="137" fillId="0" borderId="0" xfId="0" applyFont="1" applyAlignment="1" applyProtection="1">
      <alignment horizontal="center" vertical="center"/>
      <protection hidden="1"/>
    </xf>
    <xf numFmtId="0" fontId="133" fillId="0" borderId="67" xfId="8092" applyFont="1" applyBorder="1" applyAlignment="1" applyProtection="1">
      <alignment horizontal="right"/>
      <protection hidden="1"/>
    </xf>
    <xf numFmtId="2" fontId="133" fillId="0" borderId="57" xfId="8092" applyNumberFormat="1" applyFont="1" applyBorder="1" applyAlignment="1" applyProtection="1">
      <alignment horizontal="right" vertical="center"/>
      <protection hidden="1"/>
    </xf>
    <xf numFmtId="0" fontId="107" fillId="0" borderId="0" xfId="8092" applyFont="1" applyAlignment="1" applyProtection="1">
      <alignment horizontal="center"/>
      <protection hidden="1"/>
    </xf>
    <xf numFmtId="0" fontId="133" fillId="0" borderId="0" xfId="8092" applyFont="1" applyAlignment="1" applyProtection="1">
      <alignment horizontal="right"/>
      <protection hidden="1"/>
    </xf>
    <xf numFmtId="9" fontId="112" fillId="0" borderId="0" xfId="8092" applyNumberFormat="1" applyFont="1" applyAlignment="1" applyProtection="1">
      <alignment horizontal="right" vertical="center"/>
      <protection hidden="1"/>
    </xf>
    <xf numFmtId="0" fontId="138" fillId="33" borderId="0" xfId="1600" applyFont="1" applyFill="1" applyBorder="1" applyProtection="1">
      <protection hidden="1"/>
    </xf>
    <xf numFmtId="0" fontId="134" fillId="33" borderId="0" xfId="1600" applyFont="1" applyFill="1" applyBorder="1" applyAlignment="1" applyProtection="1">
      <alignment vertical="center"/>
      <protection hidden="1"/>
    </xf>
    <xf numFmtId="0" fontId="134" fillId="33" borderId="0" xfId="1600" applyFont="1" applyFill="1" applyBorder="1" applyAlignment="1" applyProtection="1">
      <alignment horizontal="center"/>
      <protection hidden="1"/>
    </xf>
    <xf numFmtId="0" fontId="134" fillId="33" borderId="0" xfId="1600" applyFont="1" applyFill="1" applyBorder="1" applyAlignment="1" applyProtection="1">
      <alignment horizontal="left"/>
      <protection hidden="1"/>
    </xf>
    <xf numFmtId="0" fontId="132" fillId="109" borderId="0" xfId="0" applyFont="1" applyFill="1" applyProtection="1">
      <protection hidden="1"/>
    </xf>
    <xf numFmtId="0" fontId="133" fillId="112" borderId="0" xfId="8092" applyFont="1" applyFill="1" applyAlignment="1" applyProtection="1">
      <alignment horizontal="center" vertical="center"/>
      <protection hidden="1"/>
    </xf>
    <xf numFmtId="190" fontId="133" fillId="112" borderId="0" xfId="8092" applyNumberFormat="1" applyFont="1" applyFill="1" applyProtection="1">
      <protection hidden="1"/>
    </xf>
    <xf numFmtId="190" fontId="133" fillId="112" borderId="0" xfId="0" applyNumberFormat="1" applyFont="1" applyFill="1" applyProtection="1">
      <protection hidden="1"/>
    </xf>
    <xf numFmtId="0" fontId="141" fillId="0" borderId="0" xfId="0" applyFont="1" applyAlignment="1" applyProtection="1">
      <alignment vertical="center"/>
      <protection hidden="1"/>
    </xf>
    <xf numFmtId="0" fontId="112" fillId="0" borderId="0" xfId="8092" applyFont="1" applyAlignment="1" applyProtection="1">
      <alignment horizontal="center" vertical="center"/>
      <protection hidden="1"/>
    </xf>
    <xf numFmtId="190" fontId="107" fillId="0" borderId="0" xfId="8092" applyNumberFormat="1" applyFont="1" applyProtection="1">
      <protection hidden="1"/>
    </xf>
    <xf numFmtId="0" fontId="140" fillId="0" borderId="59" xfId="0" applyFont="1" applyBorder="1" applyAlignment="1" applyProtection="1">
      <alignment vertical="center"/>
      <protection hidden="1"/>
    </xf>
    <xf numFmtId="188" fontId="112" fillId="0" borderId="59" xfId="10969" applyNumberFormat="1" applyFont="1" applyFill="1" applyBorder="1" applyAlignment="1" applyProtection="1">
      <alignment horizontal="center"/>
      <protection hidden="1"/>
    </xf>
    <xf numFmtId="43" fontId="107" fillId="0" borderId="0" xfId="10969" applyFont="1" applyBorder="1" applyProtection="1">
      <protection hidden="1"/>
    </xf>
    <xf numFmtId="188" fontId="107" fillId="0" borderId="59" xfId="10969" applyNumberFormat="1" applyFont="1" applyBorder="1" applyProtection="1">
      <protection hidden="1"/>
    </xf>
    <xf numFmtId="189" fontId="107" fillId="0" borderId="0" xfId="10969" applyNumberFormat="1" applyFont="1" applyBorder="1" applyProtection="1">
      <protection hidden="1"/>
    </xf>
    <xf numFmtId="8" fontId="107" fillId="0" borderId="0" xfId="8092" applyNumberFormat="1" applyFont="1" applyAlignment="1" applyProtection="1">
      <alignment horizontal="center"/>
      <protection hidden="1"/>
    </xf>
    <xf numFmtId="188" fontId="133" fillId="112" borderId="0" xfId="8092" applyNumberFormat="1" applyFont="1" applyFill="1" applyProtection="1">
      <protection hidden="1"/>
    </xf>
    <xf numFmtId="0" fontId="142" fillId="0" borderId="0" xfId="8092" applyFont="1" applyProtection="1">
      <protection hidden="1"/>
    </xf>
    <xf numFmtId="188" fontId="107" fillId="0" borderId="0" xfId="8092" applyNumberFormat="1" applyFont="1" applyProtection="1">
      <protection hidden="1"/>
    </xf>
    <xf numFmtId="188" fontId="107" fillId="0" borderId="0" xfId="0" applyNumberFormat="1" applyFont="1" applyProtection="1">
      <protection hidden="1"/>
    </xf>
    <xf numFmtId="188" fontId="107" fillId="0" borderId="0" xfId="10970" applyNumberFormat="1" applyFont="1" applyProtection="1">
      <protection hidden="1"/>
    </xf>
    <xf numFmtId="190" fontId="107" fillId="0" borderId="0" xfId="10970" applyNumberFormat="1" applyFont="1" applyProtection="1">
      <protection hidden="1"/>
    </xf>
    <xf numFmtId="0" fontId="34" fillId="109" borderId="0" xfId="0" applyFont="1" applyFill="1" applyAlignment="1" applyProtection="1">
      <alignment horizontal="center" vertical="center"/>
      <protection hidden="1"/>
    </xf>
    <xf numFmtId="0" fontId="134" fillId="33" borderId="0" xfId="1600" applyFont="1" applyFill="1" applyBorder="1" applyAlignment="1" applyProtection="1">
      <alignment horizontal="center" vertical="center"/>
      <protection hidden="1"/>
    </xf>
    <xf numFmtId="0" fontId="107" fillId="0" borderId="0" xfId="8092" applyFont="1" applyAlignment="1" applyProtection="1">
      <alignment horizontal="center" vertical="center"/>
      <protection hidden="1"/>
    </xf>
    <xf numFmtId="0" fontId="132" fillId="0" borderId="0" xfId="8092" applyFont="1" applyAlignment="1" applyProtection="1">
      <alignment horizontal="center" vertical="center"/>
      <protection hidden="1"/>
    </xf>
    <xf numFmtId="0" fontId="132" fillId="0" borderId="0" xfId="0" applyFont="1" applyAlignment="1" applyProtection="1">
      <alignment horizontal="center" vertical="center" wrapText="1"/>
      <protection hidden="1"/>
    </xf>
    <xf numFmtId="0" fontId="107" fillId="0" borderId="67" xfId="0" applyFont="1" applyBorder="1" applyProtection="1">
      <protection hidden="1"/>
    </xf>
    <xf numFmtId="188" fontId="140" fillId="111" borderId="59" xfId="0" applyNumberFormat="1" applyFont="1" applyFill="1" applyBorder="1" applyAlignment="1" applyProtection="1">
      <alignment vertical="center"/>
      <protection hidden="1"/>
    </xf>
    <xf numFmtId="188" fontId="107" fillId="0" borderId="59" xfId="10969" applyNumberFormat="1" applyFont="1" applyBorder="1" applyAlignment="1" applyProtection="1">
      <alignment horizontal="right"/>
      <protection hidden="1"/>
    </xf>
    <xf numFmtId="188" fontId="140" fillId="0" borderId="0" xfId="0" applyNumberFormat="1" applyFont="1" applyAlignment="1" applyProtection="1">
      <alignment vertical="center"/>
      <protection hidden="1"/>
    </xf>
    <xf numFmtId="188" fontId="107" fillId="0" borderId="0" xfId="8092" applyNumberFormat="1" applyFont="1" applyAlignment="1" applyProtection="1">
      <alignment horizontal="center" vertical="center"/>
      <protection hidden="1"/>
    </xf>
    <xf numFmtId="188" fontId="107" fillId="0" borderId="0" xfId="0" applyNumberFormat="1" applyFont="1" applyAlignment="1" applyProtection="1">
      <alignment horizontal="center" vertical="center"/>
      <protection hidden="1"/>
    </xf>
    <xf numFmtId="188" fontId="138" fillId="33" borderId="0" xfId="1600" applyNumberFormat="1" applyFont="1" applyFill="1" applyBorder="1" applyProtection="1">
      <protection hidden="1"/>
    </xf>
    <xf numFmtId="188" fontId="134" fillId="33" borderId="0" xfId="1600" applyNumberFormat="1" applyFont="1" applyFill="1" applyBorder="1" applyAlignment="1" applyProtection="1">
      <alignment horizontal="center" vertical="center"/>
      <protection hidden="1"/>
    </xf>
    <xf numFmtId="188" fontId="134" fillId="33" borderId="0" xfId="1600" applyNumberFormat="1" applyFont="1" applyFill="1" applyBorder="1" applyAlignment="1" applyProtection="1">
      <alignment horizontal="left"/>
      <protection hidden="1"/>
    </xf>
    <xf numFmtId="188" fontId="134" fillId="109" borderId="0" xfId="0" applyNumberFormat="1" applyFont="1" applyFill="1" applyProtection="1">
      <protection hidden="1"/>
    </xf>
    <xf numFmtId="188" fontId="132" fillId="109" borderId="0" xfId="0" applyNumberFormat="1" applyFont="1" applyFill="1" applyProtection="1">
      <protection hidden="1"/>
    </xf>
    <xf numFmtId="188" fontId="133" fillId="112" borderId="0" xfId="8092" applyNumberFormat="1" applyFont="1" applyFill="1" applyAlignment="1" applyProtection="1">
      <alignment horizontal="center" vertical="center"/>
      <protection hidden="1"/>
    </xf>
    <xf numFmtId="188" fontId="133" fillId="112" borderId="0" xfId="0" applyNumberFormat="1" applyFont="1" applyFill="1" applyProtection="1">
      <protection hidden="1"/>
    </xf>
    <xf numFmtId="188" fontId="132" fillId="0" borderId="0" xfId="0" applyNumberFormat="1" applyFont="1" applyAlignment="1" applyProtection="1">
      <alignment horizontal="center" vertical="center" wrapText="1"/>
      <protection hidden="1"/>
    </xf>
    <xf numFmtId="188" fontId="132" fillId="0" borderId="0" xfId="8092" applyNumberFormat="1" applyFont="1" applyAlignment="1" applyProtection="1">
      <alignment horizontal="center" vertical="center"/>
      <protection hidden="1"/>
    </xf>
    <xf numFmtId="188" fontId="137" fillId="0" borderId="0" xfId="0" applyNumberFormat="1" applyFont="1" applyAlignment="1" applyProtection="1">
      <alignment horizontal="center" vertical="center"/>
      <protection hidden="1"/>
    </xf>
    <xf numFmtId="188" fontId="107" fillId="0" borderId="0" xfId="0" applyNumberFormat="1" applyFont="1" applyAlignment="1" applyProtection="1">
      <alignment horizontal="left" vertical="center" wrapText="1"/>
      <protection hidden="1"/>
    </xf>
    <xf numFmtId="188" fontId="134" fillId="109" borderId="0" xfId="8092" applyNumberFormat="1" applyFont="1" applyFill="1" applyAlignment="1" applyProtection="1">
      <alignment horizontal="center" vertical="center"/>
      <protection hidden="1"/>
    </xf>
    <xf numFmtId="188" fontId="34" fillId="0" borderId="0" xfId="8092" applyNumberFormat="1" applyFont="1" applyAlignment="1" applyProtection="1">
      <alignment horizontal="center" vertical="center"/>
      <protection hidden="1"/>
    </xf>
    <xf numFmtId="187" fontId="133" fillId="112" borderId="0" xfId="8092" applyNumberFormat="1" applyFont="1" applyFill="1" applyProtection="1">
      <protection hidden="1"/>
    </xf>
    <xf numFmtId="0" fontId="133" fillId="112" borderId="0" xfId="0" applyFont="1" applyFill="1" applyProtection="1">
      <protection hidden="1"/>
    </xf>
    <xf numFmtId="3" fontId="146" fillId="0" borderId="0" xfId="0" applyNumberFormat="1" applyFont="1" applyAlignment="1" applyProtection="1">
      <alignment horizontal="center" vertical="center"/>
      <protection hidden="1"/>
    </xf>
    <xf numFmtId="188" fontId="146" fillId="0" borderId="0" xfId="0" applyNumberFormat="1" applyFont="1" applyAlignment="1" applyProtection="1">
      <alignment horizontal="center" vertical="center"/>
      <protection hidden="1"/>
    </xf>
    <xf numFmtId="0" fontId="151" fillId="0" borderId="0" xfId="0" applyFont="1" applyProtection="1">
      <protection hidden="1"/>
    </xf>
    <xf numFmtId="0" fontId="112" fillId="0" borderId="0" xfId="0" applyFont="1" applyAlignment="1" applyProtection="1">
      <alignment horizontal="right" vertical="center"/>
      <protection hidden="1"/>
    </xf>
    <xf numFmtId="3" fontId="107" fillId="0" borderId="0" xfId="0" applyNumberFormat="1" applyFont="1" applyAlignment="1" applyProtection="1">
      <alignment horizontal="center" vertical="center"/>
      <protection hidden="1"/>
    </xf>
    <xf numFmtId="5" fontId="107" fillId="0" borderId="0" xfId="10970" applyNumberFormat="1" applyFont="1" applyProtection="1">
      <protection hidden="1"/>
    </xf>
    <xf numFmtId="188" fontId="132" fillId="0" borderId="0" xfId="8092" applyNumberFormat="1" applyFont="1" applyAlignment="1" applyProtection="1">
      <alignment horizontal="right" indent="1"/>
      <protection hidden="1"/>
    </xf>
    <xf numFmtId="3" fontId="159" fillId="0" borderId="0" xfId="0" applyNumberFormat="1" applyFont="1" applyAlignment="1" applyProtection="1">
      <alignment horizontal="right" vertical="center"/>
      <protection hidden="1"/>
    </xf>
    <xf numFmtId="0" fontId="112" fillId="0" borderId="0" xfId="8092" applyFont="1" applyAlignment="1" applyProtection="1">
      <alignment horizontal="right" vertical="center"/>
      <protection hidden="1"/>
    </xf>
    <xf numFmtId="43" fontId="132" fillId="0" borderId="0" xfId="10969" applyFont="1" applyAlignment="1" applyProtection="1">
      <alignment horizontal="right" indent="1"/>
      <protection hidden="1"/>
    </xf>
    <xf numFmtId="188" fontId="107" fillId="0" borderId="0" xfId="1" applyNumberFormat="1" applyFont="1" applyAlignment="1" applyProtection="1">
      <alignment horizontal="center" vertical="center"/>
      <protection hidden="1"/>
    </xf>
    <xf numFmtId="0" fontId="151" fillId="0" borderId="0" xfId="8092" applyFont="1" applyAlignment="1" applyProtection="1">
      <alignment horizontal="right" vertical="center"/>
      <protection hidden="1"/>
    </xf>
    <xf numFmtId="190" fontId="132" fillId="0" borderId="0" xfId="8092" applyNumberFormat="1" applyFont="1" applyProtection="1">
      <protection hidden="1"/>
    </xf>
    <xf numFmtId="0" fontId="140" fillId="0" borderId="0" xfId="0" applyFont="1" applyAlignment="1" applyProtection="1">
      <alignment vertical="center"/>
      <protection hidden="1"/>
    </xf>
    <xf numFmtId="0" fontId="151" fillId="0" borderId="0" xfId="0" applyFont="1" applyAlignment="1" applyProtection="1">
      <alignment horizontal="right" vertical="center"/>
      <protection hidden="1"/>
    </xf>
    <xf numFmtId="3" fontId="146" fillId="0" borderId="0" xfId="0" applyNumberFormat="1" applyFont="1" applyAlignment="1" applyProtection="1">
      <alignment horizontal="center"/>
      <protection hidden="1"/>
    </xf>
    <xf numFmtId="188" fontId="146" fillId="0" borderId="0" xfId="0" applyNumberFormat="1" applyFont="1" applyAlignment="1" applyProtection="1">
      <alignment horizontal="center"/>
      <protection hidden="1"/>
    </xf>
    <xf numFmtId="3" fontId="112" fillId="0" borderId="0" xfId="0" applyNumberFormat="1" applyFont="1" applyAlignment="1" applyProtection="1">
      <alignment horizontal="right" vertical="center"/>
      <protection hidden="1"/>
    </xf>
    <xf numFmtId="3" fontId="151" fillId="0" borderId="0" xfId="0" applyNumberFormat="1" applyFont="1" applyAlignment="1" applyProtection="1">
      <alignment horizontal="right" vertical="center"/>
      <protection hidden="1"/>
    </xf>
    <xf numFmtId="0" fontId="112" fillId="0" borderId="0" xfId="0" applyFont="1" applyAlignment="1" applyProtection="1">
      <alignment horizontal="right"/>
      <protection hidden="1"/>
    </xf>
    <xf numFmtId="0" fontId="151" fillId="0" borderId="0" xfId="0" applyFont="1" applyAlignment="1" applyProtection="1">
      <alignment horizontal="right"/>
      <protection hidden="1"/>
    </xf>
    <xf numFmtId="188" fontId="0" fillId="0" borderId="0" xfId="0" applyNumberFormat="1" applyProtection="1">
      <protection hidden="1"/>
    </xf>
    <xf numFmtId="0" fontId="26" fillId="0" borderId="0" xfId="0" applyFont="1" applyProtection="1">
      <protection hidden="1"/>
    </xf>
    <xf numFmtId="0" fontId="156" fillId="0" borderId="59" xfId="0" applyFont="1" applyBorder="1" applyAlignment="1" applyProtection="1">
      <alignment horizontal="center"/>
      <protection hidden="1"/>
    </xf>
    <xf numFmtId="0" fontId="14" fillId="0" borderId="0" xfId="0" applyFont="1" applyProtection="1">
      <protection hidden="1"/>
    </xf>
    <xf numFmtId="0" fontId="154" fillId="0" borderId="59" xfId="0" applyFont="1" applyBorder="1" applyAlignment="1" applyProtection="1">
      <alignment vertical="center"/>
      <protection hidden="1"/>
    </xf>
    <xf numFmtId="0" fontId="154" fillId="0" borderId="59" xfId="0" applyFont="1" applyBorder="1" applyAlignment="1" applyProtection="1">
      <alignment horizontal="center"/>
      <protection hidden="1"/>
    </xf>
    <xf numFmtId="0" fontId="154" fillId="0" borderId="59" xfId="0" applyFont="1" applyBorder="1" applyProtection="1">
      <protection hidden="1"/>
    </xf>
    <xf numFmtId="0" fontId="157" fillId="0" borderId="59" xfId="0" applyFont="1" applyBorder="1" applyAlignment="1" applyProtection="1">
      <alignment vertical="center"/>
      <protection hidden="1"/>
    </xf>
    <xf numFmtId="0" fontId="157" fillId="0" borderId="59" xfId="0" applyFont="1" applyBorder="1" applyAlignment="1" applyProtection="1">
      <alignment horizontal="center"/>
      <protection hidden="1"/>
    </xf>
    <xf numFmtId="0" fontId="56" fillId="80" borderId="75" xfId="8092" applyFont="1" applyFill="1" applyBorder="1" applyAlignment="1" applyProtection="1">
      <alignment horizontal="center" vertical="center" wrapText="1"/>
      <protection hidden="1"/>
    </xf>
    <xf numFmtId="1" fontId="56" fillId="114" borderId="59" xfId="0" applyNumberFormat="1" applyFont="1" applyFill="1" applyBorder="1" applyAlignment="1" applyProtection="1">
      <alignment wrapText="1"/>
      <protection locked="0"/>
    </xf>
    <xf numFmtId="0" fontId="161" fillId="34" borderId="0" xfId="2" applyFont="1" applyFill="1" applyAlignment="1">
      <alignment horizontal="left"/>
    </xf>
    <xf numFmtId="0" fontId="162" fillId="34" borderId="0" xfId="0" applyFont="1" applyFill="1" applyAlignment="1" applyProtection="1">
      <alignment horizontal="right" vertical="center" wrapText="1"/>
      <protection hidden="1"/>
    </xf>
    <xf numFmtId="0" fontId="166" fillId="0" borderId="0" xfId="0" applyFont="1"/>
    <xf numFmtId="0" fontId="167" fillId="0" borderId="0" xfId="0" applyFont="1"/>
    <xf numFmtId="0" fontId="168" fillId="0" borderId="0" xfId="0" applyFont="1"/>
    <xf numFmtId="183" fontId="167" fillId="0" borderId="64" xfId="0" applyNumberFormat="1" applyFont="1" applyBorder="1" applyAlignment="1">
      <alignment horizontal="left"/>
    </xf>
    <xf numFmtId="0" fontId="167" fillId="0" borderId="0" xfId="0" applyFont="1" applyAlignment="1">
      <alignment vertical="center"/>
    </xf>
    <xf numFmtId="0" fontId="167" fillId="0" borderId="0" xfId="0" applyFont="1" applyAlignment="1">
      <alignment horizontal="left" vertical="top" wrapText="1"/>
    </xf>
    <xf numFmtId="0" fontId="167" fillId="0" borderId="0" xfId="0" applyFont="1" applyAlignment="1">
      <alignment horizontal="left" wrapText="1"/>
    </xf>
    <xf numFmtId="189" fontId="167" fillId="0" borderId="59" xfId="10969" applyNumberFormat="1" applyFont="1" applyBorder="1" applyAlignment="1">
      <alignment horizontal="right" vertical="top" wrapText="1"/>
    </xf>
    <xf numFmtId="0" fontId="169" fillId="0" borderId="0" xfId="0" applyFont="1"/>
    <xf numFmtId="188" fontId="167" fillId="0" borderId="59" xfId="10970" applyNumberFormat="1" applyFont="1" applyBorder="1" applyAlignment="1">
      <alignment horizontal="right"/>
    </xf>
    <xf numFmtId="188" fontId="167" fillId="0" borderId="59" xfId="0" applyNumberFormat="1" applyFont="1" applyBorder="1"/>
    <xf numFmtId="188" fontId="167" fillId="0" borderId="87" xfId="0" applyNumberFormat="1" applyFont="1" applyBorder="1"/>
    <xf numFmtId="188" fontId="167" fillId="0" borderId="59" xfId="10970" applyNumberFormat="1" applyFont="1" applyBorder="1"/>
    <xf numFmtId="0" fontId="167" fillId="0" borderId="78" xfId="0" applyFont="1" applyBorder="1" applyAlignment="1">
      <alignment horizontal="left"/>
    </xf>
    <xf numFmtId="0" fontId="167" fillId="0" borderId="58" xfId="0" applyFont="1" applyBorder="1" applyAlignment="1">
      <alignment horizontal="left"/>
    </xf>
    <xf numFmtId="188" fontId="167" fillId="0" borderId="58" xfId="10970" applyNumberFormat="1" applyFont="1" applyBorder="1"/>
    <xf numFmtId="188" fontId="167" fillId="0" borderId="61" xfId="0" applyNumberFormat="1" applyFont="1" applyBorder="1"/>
    <xf numFmtId="188" fontId="168" fillId="0" borderId="59" xfId="10970" applyNumberFormat="1" applyFont="1" applyBorder="1"/>
    <xf numFmtId="188" fontId="167" fillId="0" borderId="0" xfId="0" applyNumberFormat="1" applyFont="1"/>
    <xf numFmtId="189" fontId="167" fillId="0" borderId="59" xfId="10969" applyNumberFormat="1" applyFont="1" applyBorder="1"/>
    <xf numFmtId="188" fontId="167" fillId="0" borderId="78" xfId="0" applyNumberFormat="1" applyFont="1" applyBorder="1"/>
    <xf numFmtId="9" fontId="167" fillId="0" borderId="56" xfId="1" applyFont="1" applyBorder="1"/>
    <xf numFmtId="9" fontId="167" fillId="0" borderId="60" xfId="1" applyFont="1" applyBorder="1"/>
    <xf numFmtId="9" fontId="167" fillId="0" borderId="62" xfId="1" applyFont="1" applyBorder="1"/>
    <xf numFmtId="188" fontId="167" fillId="0" borderId="60" xfId="0" applyNumberFormat="1" applyFont="1" applyBorder="1"/>
    <xf numFmtId="0" fontId="167" fillId="0" borderId="82" xfId="0" applyFont="1" applyBorder="1" applyAlignment="1">
      <alignment horizontal="left"/>
    </xf>
    <xf numFmtId="0" fontId="167" fillId="0" borderId="79" xfId="0" applyFont="1" applyBorder="1" applyAlignment="1">
      <alignment horizontal="left"/>
    </xf>
    <xf numFmtId="188" fontId="167" fillId="0" borderId="86" xfId="10970" applyNumberFormat="1" applyFont="1" applyBorder="1"/>
    <xf numFmtId="188" fontId="167" fillId="0" borderId="68" xfId="10970" applyNumberFormat="1" applyFont="1" applyBorder="1"/>
    <xf numFmtId="188" fontId="167" fillId="0" borderId="79" xfId="10970" applyNumberFormat="1" applyFont="1" applyBorder="1"/>
    <xf numFmtId="188" fontId="167" fillId="0" borderId="79" xfId="0" applyNumberFormat="1" applyFont="1" applyBorder="1"/>
    <xf numFmtId="0" fontId="167" fillId="0" borderId="72" xfId="0" applyFont="1" applyBorder="1" applyAlignment="1">
      <alignment horizontal="left"/>
    </xf>
    <xf numFmtId="188" fontId="167" fillId="0" borderId="66" xfId="10970" applyNumberFormat="1" applyFont="1" applyBorder="1"/>
    <xf numFmtId="188" fontId="167" fillId="0" borderId="78" xfId="10970" applyNumberFormat="1" applyFont="1" applyBorder="1"/>
    <xf numFmtId="187" fontId="168" fillId="0" borderId="75" xfId="10970" applyNumberFormat="1" applyFont="1" applyBorder="1"/>
    <xf numFmtId="187" fontId="167" fillId="0" borderId="92" xfId="10970" applyNumberFormat="1" applyFont="1" applyBorder="1"/>
    <xf numFmtId="188" fontId="167" fillId="0" borderId="92" xfId="0" applyNumberFormat="1" applyFont="1" applyBorder="1"/>
    <xf numFmtId="191" fontId="170" fillId="0" borderId="58" xfId="0" applyNumberFormat="1" applyFont="1" applyBorder="1" applyAlignment="1" applyProtection="1">
      <alignment horizontal="center" wrapText="1"/>
      <protection locked="0"/>
    </xf>
    <xf numFmtId="187" fontId="168" fillId="0" borderId="91" xfId="10970" applyNumberFormat="1" applyFont="1" applyBorder="1"/>
    <xf numFmtId="0" fontId="155" fillId="34" borderId="64" xfId="0" applyFont="1" applyFill="1" applyBorder="1" applyAlignment="1" applyProtection="1">
      <alignment horizontal="center" vertical="center" wrapText="1"/>
      <protection hidden="1"/>
    </xf>
    <xf numFmtId="0" fontId="26" fillId="34" borderId="0" xfId="0" applyFont="1" applyFill="1" applyAlignment="1" applyProtection="1">
      <alignment horizontal="right" vertical="center" wrapText="1"/>
      <protection hidden="1"/>
    </xf>
    <xf numFmtId="0" fontId="144" fillId="34" borderId="87" xfId="0" applyFont="1" applyFill="1" applyBorder="1" applyAlignment="1" applyProtection="1">
      <alignment vertical="center" wrapText="1"/>
      <protection hidden="1"/>
    </xf>
    <xf numFmtId="187" fontId="56" fillId="114" borderId="59" xfId="0" applyNumberFormat="1" applyFont="1" applyFill="1" applyBorder="1" applyAlignment="1" applyProtection="1">
      <alignment wrapText="1"/>
      <protection locked="0"/>
    </xf>
    <xf numFmtId="0" fontId="167" fillId="0" borderId="59" xfId="0" applyFont="1" applyBorder="1" applyAlignment="1">
      <alignment horizontal="center" wrapText="1"/>
    </xf>
    <xf numFmtId="1" fontId="56" fillId="114" borderId="74" xfId="0" applyNumberFormat="1" applyFont="1" applyFill="1" applyBorder="1" applyProtection="1">
      <protection locked="0"/>
    </xf>
    <xf numFmtId="0" fontId="155" fillId="34" borderId="63" xfId="0" applyFont="1" applyFill="1" applyBorder="1" applyAlignment="1" applyProtection="1">
      <alignment vertical="center" wrapText="1"/>
      <protection hidden="1"/>
    </xf>
    <xf numFmtId="1" fontId="56" fillId="114" borderId="59" xfId="0" applyNumberFormat="1" applyFont="1" applyFill="1" applyBorder="1" applyProtection="1">
      <protection locked="0"/>
    </xf>
    <xf numFmtId="0" fontId="167" fillId="0" borderId="0" xfId="0" applyFont="1" applyAlignment="1">
      <alignment horizontal="center"/>
    </xf>
    <xf numFmtId="0" fontId="167" fillId="0" borderId="87" xfId="0" applyFont="1" applyBorder="1" applyAlignment="1">
      <alignment vertical="top" wrapText="1"/>
    </xf>
    <xf numFmtId="0" fontId="167" fillId="0" borderId="63" xfId="0" applyFont="1" applyBorder="1" applyAlignment="1">
      <alignment vertical="top" wrapText="1"/>
    </xf>
    <xf numFmtId="0" fontId="18" fillId="0" borderId="18" xfId="2" applyFont="1" applyBorder="1" applyAlignment="1">
      <alignment horizontal="center"/>
    </xf>
    <xf numFmtId="0" fontId="18" fillId="0" borderId="0" xfId="2" applyFont="1" applyAlignment="1">
      <alignment horizontal="center"/>
    </xf>
    <xf numFmtId="0" fontId="18" fillId="0" borderId="19" xfId="2" applyFont="1" applyBorder="1" applyAlignment="1">
      <alignment horizontal="center"/>
    </xf>
    <xf numFmtId="14" fontId="24" fillId="0" borderId="18" xfId="2" applyNumberFormat="1" applyFont="1" applyBorder="1" applyAlignment="1">
      <alignment horizontal="center"/>
    </xf>
    <xf numFmtId="14" fontId="24" fillId="0" borderId="0" xfId="2" applyNumberFormat="1" applyFont="1" applyAlignment="1">
      <alignment horizontal="center"/>
    </xf>
    <xf numFmtId="14" fontId="24" fillId="0" borderId="19" xfId="2" applyNumberFormat="1" applyFont="1" applyBorder="1" applyAlignment="1">
      <alignment horizontal="center"/>
    </xf>
    <xf numFmtId="0" fontId="171" fillId="0" borderId="18" xfId="0" applyFont="1" applyBorder="1" applyAlignment="1">
      <alignment horizontal="center"/>
    </xf>
    <xf numFmtId="0" fontId="25" fillId="0" borderId="0" xfId="0" applyFont="1" applyAlignment="1">
      <alignment horizontal="center"/>
    </xf>
    <xf numFmtId="0" fontId="25" fillId="0" borderId="19" xfId="0" applyFont="1" applyBorder="1" applyAlignment="1">
      <alignment horizontal="center"/>
    </xf>
    <xf numFmtId="0" fontId="22" fillId="0" borderId="18" xfId="2" applyFont="1" applyBorder="1" applyAlignment="1">
      <alignment horizontal="center" vertical="center" wrapText="1" shrinkToFit="1"/>
    </xf>
    <xf numFmtId="0" fontId="22" fillId="0" borderId="0" xfId="2" applyFont="1" applyAlignment="1">
      <alignment horizontal="center" vertical="center" wrapText="1" shrinkToFit="1"/>
    </xf>
    <xf numFmtId="0" fontId="22" fillId="0" borderId="19" xfId="2" applyFont="1" applyBorder="1" applyAlignment="1">
      <alignment horizontal="center" vertical="center" wrapText="1" shrinkToFit="1"/>
    </xf>
    <xf numFmtId="0" fontId="26" fillId="34" borderId="0" xfId="2" applyFont="1" applyFill="1" applyAlignment="1">
      <alignment horizontal="left" vertical="center" wrapText="1" shrinkToFit="1"/>
    </xf>
    <xf numFmtId="0" fontId="27" fillId="34" borderId="0" xfId="2" applyFont="1" applyFill="1" applyAlignment="1">
      <alignment horizontal="center"/>
    </xf>
    <xf numFmtId="0" fontId="148" fillId="34" borderId="0" xfId="2" applyFont="1" applyFill="1" applyAlignment="1">
      <alignment horizontal="left" vertical="center" wrapText="1" shrinkToFit="1"/>
    </xf>
    <xf numFmtId="0" fontId="148" fillId="34" borderId="0" xfId="2" applyFont="1" applyFill="1" applyAlignment="1">
      <alignment vertical="center" wrapText="1" shrinkToFit="1"/>
    </xf>
    <xf numFmtId="0" fontId="147" fillId="34" borderId="0" xfId="2" applyFont="1" applyFill="1" applyAlignment="1">
      <alignment horizontal="left"/>
    </xf>
    <xf numFmtId="0" fontId="0" fillId="34" borderId="0" xfId="0" applyFill="1"/>
    <xf numFmtId="0" fontId="160" fillId="34" borderId="0" xfId="2" applyFont="1" applyFill="1" applyAlignment="1">
      <alignment horizontal="left" vertical="center" wrapText="1" shrinkToFit="1"/>
    </xf>
    <xf numFmtId="188" fontId="56" fillId="114" borderId="93" xfId="7697" applyNumberFormat="1" applyFont="1" applyFill="1" applyBorder="1" applyAlignment="1" applyProtection="1">
      <alignment horizontal="center" vertical="center" wrapText="1"/>
      <protection locked="0"/>
    </xf>
    <xf numFmtId="188" fontId="56" fillId="114" borderId="21" xfId="7697" applyNumberFormat="1" applyFont="1" applyFill="1" applyBorder="1" applyAlignment="1" applyProtection="1">
      <alignment horizontal="center" vertical="center" wrapText="1"/>
      <protection locked="0"/>
    </xf>
    <xf numFmtId="188" fontId="56" fillId="114" borderId="94" xfId="7697" applyNumberFormat="1" applyFont="1" applyFill="1" applyBorder="1" applyAlignment="1" applyProtection="1">
      <alignment horizontal="center" vertical="center" wrapText="1"/>
      <protection locked="0"/>
    </xf>
    <xf numFmtId="188" fontId="56" fillId="114" borderId="92" xfId="7697" applyNumberFormat="1" applyFont="1" applyFill="1" applyBorder="1" applyAlignment="1" applyProtection="1">
      <alignment horizontal="center" vertical="center" wrapText="1"/>
      <protection locked="0"/>
    </xf>
    <xf numFmtId="188" fontId="56" fillId="114" borderId="90" xfId="7697" applyNumberFormat="1" applyFont="1" applyFill="1" applyBorder="1" applyAlignment="1" applyProtection="1">
      <alignment horizontal="center" vertical="center" wrapText="1"/>
      <protection locked="0"/>
    </xf>
    <xf numFmtId="188" fontId="56" fillId="114" borderId="91" xfId="7697" applyNumberFormat="1" applyFont="1" applyFill="1" applyBorder="1" applyAlignment="1" applyProtection="1">
      <alignment horizontal="center" vertical="center" wrapText="1"/>
      <protection locked="0"/>
    </xf>
    <xf numFmtId="0" fontId="144" fillId="114" borderId="78" xfId="0" applyFont="1" applyFill="1" applyBorder="1" applyAlignment="1" applyProtection="1">
      <alignment horizontal="center" vertical="center" wrapText="1"/>
      <protection hidden="1"/>
    </xf>
    <xf numFmtId="0" fontId="144" fillId="114" borderId="58" xfId="0" applyFont="1" applyFill="1" applyBorder="1" applyAlignment="1" applyProtection="1">
      <alignment horizontal="center" vertical="center" wrapText="1"/>
      <protection hidden="1"/>
    </xf>
    <xf numFmtId="0" fontId="144" fillId="114" borderId="66" xfId="0" applyFont="1" applyFill="1" applyBorder="1" applyAlignment="1" applyProtection="1">
      <alignment horizontal="center" vertical="center" wrapText="1"/>
      <protection hidden="1"/>
    </xf>
    <xf numFmtId="0" fontId="144" fillId="113" borderId="78" xfId="0" applyFont="1" applyFill="1" applyBorder="1" applyAlignment="1" applyProtection="1">
      <alignment horizontal="center" vertical="center" wrapText="1"/>
      <protection hidden="1"/>
    </xf>
    <xf numFmtId="0" fontId="144" fillId="113" borderId="58" xfId="0" applyFont="1" applyFill="1" applyBorder="1" applyAlignment="1" applyProtection="1">
      <alignment horizontal="center" vertical="center" wrapText="1"/>
      <protection hidden="1"/>
    </xf>
    <xf numFmtId="0" fontId="144" fillId="113" borderId="66" xfId="0" applyFont="1" applyFill="1" applyBorder="1" applyAlignment="1" applyProtection="1">
      <alignment horizontal="center" vertical="center" wrapText="1"/>
      <protection hidden="1"/>
    </xf>
    <xf numFmtId="0" fontId="144" fillId="115" borderId="95" xfId="7697" applyFont="1" applyFill="1" applyBorder="1" applyAlignment="1" applyProtection="1">
      <alignment horizontal="center" vertical="center" wrapText="1"/>
      <protection hidden="1"/>
    </xf>
    <xf numFmtId="0" fontId="144" fillId="115" borderId="74" xfId="7697" applyFont="1" applyFill="1" applyBorder="1" applyAlignment="1" applyProtection="1">
      <alignment horizontal="center" vertical="center" wrapText="1"/>
      <protection hidden="1"/>
    </xf>
    <xf numFmtId="0" fontId="56" fillId="115" borderId="56" xfId="7697" applyFont="1" applyFill="1" applyBorder="1" applyAlignment="1" applyProtection="1">
      <alignment horizontal="center" vertical="center" wrapText="1"/>
      <protection hidden="1"/>
    </xf>
    <xf numFmtId="0" fontId="56" fillId="115" borderId="74" xfId="7697" applyFont="1" applyFill="1" applyBorder="1" applyAlignment="1" applyProtection="1">
      <alignment horizontal="center" vertical="center" wrapText="1"/>
      <protection hidden="1"/>
    </xf>
    <xf numFmtId="0" fontId="144" fillId="114" borderId="79" xfId="7697" applyFont="1" applyFill="1" applyBorder="1" applyAlignment="1" applyProtection="1">
      <alignment horizontal="center" vertical="center" wrapText="1"/>
      <protection locked="0"/>
    </xf>
    <xf numFmtId="0" fontId="144" fillId="114" borderId="80" xfId="7697" applyFont="1" applyFill="1" applyBorder="1" applyAlignment="1" applyProtection="1">
      <alignment horizontal="center" vertical="center" wrapText="1"/>
      <protection locked="0"/>
    </xf>
    <xf numFmtId="0" fontId="144" fillId="114" borderId="81" xfId="7697" applyFont="1" applyFill="1" applyBorder="1" applyAlignment="1" applyProtection="1">
      <alignment horizontal="center" vertical="center" wrapText="1"/>
      <protection locked="0"/>
    </xf>
    <xf numFmtId="0" fontId="56" fillId="34" borderId="78" xfId="7697" applyFont="1" applyFill="1" applyBorder="1" applyAlignment="1" applyProtection="1">
      <alignment horizontal="center" vertical="center" wrapText="1"/>
      <protection locked="0"/>
    </xf>
    <xf numFmtId="0" fontId="56" fillId="34" borderId="71" xfId="7697" applyFont="1" applyFill="1" applyBorder="1" applyAlignment="1" applyProtection="1">
      <alignment horizontal="center" vertical="center" wrapText="1"/>
      <protection locked="0"/>
    </xf>
    <xf numFmtId="187" fontId="56" fillId="114" borderId="56" xfId="0" applyNumberFormat="1" applyFont="1" applyFill="1" applyBorder="1" applyAlignment="1" applyProtection="1">
      <alignment horizontal="center"/>
      <protection locked="0"/>
    </xf>
    <xf numFmtId="187" fontId="56" fillId="114" borderId="74" xfId="0" applyNumberFormat="1" applyFont="1" applyFill="1" applyBorder="1" applyAlignment="1" applyProtection="1">
      <alignment horizontal="center"/>
      <protection locked="0"/>
    </xf>
    <xf numFmtId="0" fontId="144" fillId="34" borderId="0" xfId="0" applyFont="1" applyFill="1" applyAlignment="1" applyProtection="1">
      <alignment horizontal="center" vertical="center" wrapText="1"/>
      <protection hidden="1"/>
    </xf>
    <xf numFmtId="0" fontId="163" fillId="34" borderId="0" xfId="0" applyFont="1" applyFill="1" applyAlignment="1" applyProtection="1">
      <alignment horizontal="center" vertical="center" wrapText="1"/>
      <protection hidden="1"/>
    </xf>
    <xf numFmtId="0" fontId="56" fillId="115" borderId="77" xfId="7697" applyFont="1" applyFill="1" applyBorder="1" applyAlignment="1" applyProtection="1">
      <alignment horizontal="center" vertical="center" wrapText="1"/>
      <protection hidden="1"/>
    </xf>
    <xf numFmtId="0" fontId="56" fillId="115" borderId="70" xfId="7697" applyFont="1" applyFill="1" applyBorder="1" applyAlignment="1" applyProtection="1">
      <alignment horizontal="center" vertical="center" wrapText="1"/>
      <protection hidden="1"/>
    </xf>
    <xf numFmtId="0" fontId="144" fillId="114" borderId="78" xfId="7697" applyFont="1" applyFill="1" applyBorder="1" applyAlignment="1" applyProtection="1">
      <alignment horizontal="center" vertical="center" wrapText="1"/>
      <protection locked="0"/>
    </xf>
    <xf numFmtId="0" fontId="144" fillId="114" borderId="58" xfId="7697" applyFont="1" applyFill="1" applyBorder="1" applyAlignment="1" applyProtection="1">
      <alignment horizontal="center" vertical="center" wrapText="1"/>
      <protection locked="0"/>
    </xf>
    <xf numFmtId="0" fontId="144" fillId="114" borderId="71" xfId="7697" applyFont="1" applyFill="1" applyBorder="1" applyAlignment="1" applyProtection="1">
      <alignment horizontal="center" vertical="center" wrapText="1"/>
      <protection locked="0"/>
    </xf>
    <xf numFmtId="0" fontId="56" fillId="0" borderId="84" xfId="8092" applyFont="1" applyBorder="1" applyAlignment="1" applyProtection="1">
      <alignment horizontal="left" wrapText="1"/>
      <protection hidden="1"/>
    </xf>
    <xf numFmtId="0" fontId="56" fillId="0" borderId="75" xfId="8092" applyFont="1" applyBorder="1" applyAlignment="1" applyProtection="1">
      <alignment horizontal="left" wrapText="1"/>
      <protection hidden="1"/>
    </xf>
    <xf numFmtId="0" fontId="56" fillId="0" borderId="72" xfId="8092" applyFont="1" applyBorder="1" applyAlignment="1" applyProtection="1">
      <alignment horizontal="left" wrapText="1"/>
      <protection hidden="1"/>
    </xf>
    <xf numFmtId="0" fontId="56" fillId="0" borderId="59" xfId="8092" applyFont="1" applyBorder="1" applyAlignment="1" applyProtection="1">
      <alignment horizontal="left" wrapText="1"/>
      <protection hidden="1"/>
    </xf>
    <xf numFmtId="0" fontId="56" fillId="0" borderId="72" xfId="8092" applyFont="1" applyBorder="1" applyAlignment="1" applyProtection="1">
      <alignment horizontal="center" vertical="center" wrapText="1"/>
      <protection hidden="1"/>
    </xf>
    <xf numFmtId="0" fontId="56" fillId="0" borderId="59" xfId="8092" applyFont="1" applyBorder="1" applyAlignment="1" applyProtection="1">
      <alignment horizontal="center" vertical="center" wrapText="1"/>
      <protection hidden="1"/>
    </xf>
    <xf numFmtId="0" fontId="133" fillId="0" borderId="78" xfId="0" applyFont="1" applyBorder="1" applyAlignment="1" applyProtection="1">
      <alignment horizontal="left" vertical="center" wrapText="1"/>
      <protection hidden="1"/>
    </xf>
    <xf numFmtId="0" fontId="133" fillId="0" borderId="58" xfId="0" applyFont="1" applyBorder="1" applyAlignment="1" applyProtection="1">
      <alignment horizontal="left" vertical="center" wrapText="1"/>
      <protection hidden="1"/>
    </xf>
    <xf numFmtId="0" fontId="133" fillId="0" borderId="66" xfId="0" applyFont="1" applyBorder="1" applyAlignment="1" applyProtection="1">
      <alignment horizontal="left" vertical="center" wrapText="1"/>
      <protection hidden="1"/>
    </xf>
    <xf numFmtId="0" fontId="144" fillId="115" borderId="85" xfId="7697" applyFont="1" applyFill="1" applyBorder="1" applyAlignment="1" applyProtection="1">
      <alignment horizontal="center" vertical="center" wrapText="1"/>
      <protection hidden="1"/>
    </xf>
    <xf numFmtId="0" fontId="144" fillId="115" borderId="86" xfId="7697" applyFont="1" applyFill="1" applyBorder="1" applyAlignment="1" applyProtection="1">
      <alignment horizontal="center" vertical="center" wrapText="1"/>
      <protection hidden="1"/>
    </xf>
    <xf numFmtId="0" fontId="144" fillId="115" borderId="78" xfId="7697" applyFont="1" applyFill="1" applyBorder="1" applyAlignment="1" applyProtection="1">
      <alignment horizontal="center" vertical="center" wrapText="1"/>
      <protection hidden="1"/>
    </xf>
    <xf numFmtId="0" fontId="144" fillId="115" borderId="71" xfId="7697" applyFont="1" applyFill="1" applyBorder="1" applyAlignment="1" applyProtection="1">
      <alignment horizontal="center" vertical="center" wrapText="1"/>
      <protection hidden="1"/>
    </xf>
    <xf numFmtId="0" fontId="144" fillId="114" borderId="59" xfId="0" applyFont="1" applyFill="1" applyBorder="1" applyAlignment="1" applyProtection="1">
      <alignment horizontal="center" vertical="center" wrapText="1"/>
      <protection hidden="1"/>
    </xf>
    <xf numFmtId="0" fontId="144" fillId="113" borderId="59" xfId="0" applyFont="1" applyFill="1" applyBorder="1" applyAlignment="1" applyProtection="1">
      <alignment horizontal="center" vertical="center" wrapText="1"/>
      <protection hidden="1"/>
    </xf>
    <xf numFmtId="0" fontId="155" fillId="34" borderId="0" xfId="0" applyFont="1" applyFill="1" applyAlignment="1" applyProtection="1">
      <alignment horizontal="center"/>
      <protection hidden="1"/>
    </xf>
    <xf numFmtId="0" fontId="133" fillId="34" borderId="14" xfId="0" applyFont="1" applyFill="1" applyBorder="1" applyAlignment="1" applyProtection="1">
      <alignment horizontal="left" vertical="center" wrapText="1"/>
      <protection hidden="1"/>
    </xf>
    <xf numFmtId="0" fontId="133" fillId="34" borderId="15" xfId="0" applyFont="1" applyFill="1" applyBorder="1" applyAlignment="1" applyProtection="1">
      <alignment horizontal="left" vertical="center" wrapText="1"/>
      <protection hidden="1"/>
    </xf>
    <xf numFmtId="0" fontId="133" fillId="34" borderId="16" xfId="0" applyFont="1" applyFill="1" applyBorder="1" applyAlignment="1" applyProtection="1">
      <alignment horizontal="left" vertical="center" wrapText="1"/>
      <protection hidden="1"/>
    </xf>
    <xf numFmtId="0" fontId="133" fillId="34" borderId="18" xfId="0" applyFont="1" applyFill="1" applyBorder="1" applyAlignment="1" applyProtection="1">
      <alignment horizontal="left" vertical="center" wrapText="1"/>
      <protection hidden="1"/>
    </xf>
    <xf numFmtId="0" fontId="133" fillId="34" borderId="0" xfId="0" applyFont="1" applyFill="1" applyAlignment="1" applyProtection="1">
      <alignment horizontal="left" vertical="center" wrapText="1"/>
      <protection hidden="1"/>
    </xf>
    <xf numFmtId="0" fontId="133" fillId="34" borderId="19" xfId="0" applyFont="1" applyFill="1" applyBorder="1" applyAlignment="1" applyProtection="1">
      <alignment horizontal="left" vertical="center" wrapText="1"/>
      <protection hidden="1"/>
    </xf>
    <xf numFmtId="0" fontId="133" fillId="34" borderId="20" xfId="0" applyFont="1" applyFill="1" applyBorder="1" applyAlignment="1" applyProtection="1">
      <alignment horizontal="left" vertical="center" wrapText="1"/>
      <protection hidden="1"/>
    </xf>
    <xf numFmtId="0" fontId="133" fillId="34" borderId="21" xfId="0" applyFont="1" applyFill="1" applyBorder="1" applyAlignment="1" applyProtection="1">
      <alignment horizontal="left" vertical="center" wrapText="1"/>
      <protection hidden="1"/>
    </xf>
    <xf numFmtId="0" fontId="133" fillId="34" borderId="22" xfId="0" applyFont="1" applyFill="1" applyBorder="1" applyAlignment="1" applyProtection="1">
      <alignment horizontal="left" vertical="center" wrapText="1"/>
      <protection hidden="1"/>
    </xf>
    <xf numFmtId="0" fontId="155" fillId="0" borderId="0" xfId="0" applyFont="1" applyAlignment="1" applyProtection="1">
      <alignment horizontal="center"/>
      <protection hidden="1"/>
    </xf>
    <xf numFmtId="0" fontId="167" fillId="0" borderId="78" xfId="0" applyFont="1" applyBorder="1" applyAlignment="1">
      <alignment horizontal="left"/>
    </xf>
    <xf numFmtId="0" fontId="167" fillId="0" borderId="66" xfId="0" applyFont="1" applyBorder="1" applyAlignment="1">
      <alignment horizontal="left"/>
    </xf>
    <xf numFmtId="1" fontId="167" fillId="0" borderId="59" xfId="0" applyNumberFormat="1" applyFont="1" applyBorder="1" applyAlignment="1">
      <alignment horizontal="right"/>
    </xf>
    <xf numFmtId="0" fontId="167" fillId="0" borderId="59" xfId="0" applyFont="1" applyBorder="1" applyAlignment="1">
      <alignment horizontal="right"/>
    </xf>
    <xf numFmtId="189" fontId="167" fillId="0" borderId="78" xfId="10969" applyNumberFormat="1" applyFont="1" applyBorder="1" applyAlignment="1">
      <alignment horizontal="right"/>
    </xf>
    <xf numFmtId="189" fontId="167" fillId="0" borderId="66" xfId="10969" applyNumberFormat="1" applyFont="1" applyBorder="1" applyAlignment="1">
      <alignment horizontal="right"/>
    </xf>
    <xf numFmtId="0" fontId="168" fillId="0" borderId="0" xfId="0" applyFont="1" applyAlignment="1">
      <alignment vertical="top" wrapText="1"/>
    </xf>
    <xf numFmtId="0" fontId="167" fillId="0" borderId="60" xfId="0" applyFont="1" applyBorder="1" applyAlignment="1">
      <alignment horizontal="left" vertical="top" wrapText="1"/>
    </xf>
    <xf numFmtId="0" fontId="167" fillId="0" borderId="61" xfId="0" applyFont="1" applyBorder="1" applyAlignment="1">
      <alignment horizontal="left" vertical="top" wrapText="1"/>
    </xf>
    <xf numFmtId="0" fontId="167" fillId="0" borderId="62" xfId="0" applyFont="1" applyBorder="1" applyAlignment="1">
      <alignment horizontal="left" vertical="top" wrapText="1"/>
    </xf>
    <xf numFmtId="0" fontId="167" fillId="0" borderId="87" xfId="0" applyFont="1" applyBorder="1" applyAlignment="1">
      <alignment horizontal="left" vertical="top" wrapText="1"/>
    </xf>
    <xf numFmtId="0" fontId="167" fillId="0" borderId="0" xfId="0" applyFont="1" applyAlignment="1">
      <alignment horizontal="left" vertical="top" wrapText="1"/>
    </xf>
    <xf numFmtId="0" fontId="167" fillId="0" borderId="63" xfId="0" applyFont="1" applyBorder="1" applyAlignment="1">
      <alignment horizontal="left" vertical="top" wrapText="1"/>
    </xf>
    <xf numFmtId="0" fontId="167" fillId="0" borderId="88" xfId="0" applyFont="1" applyBorder="1" applyAlignment="1">
      <alignment horizontal="left" vertical="top" wrapText="1"/>
    </xf>
    <xf numFmtId="0" fontId="167" fillId="0" borderId="64" xfId="0" applyFont="1" applyBorder="1" applyAlignment="1">
      <alignment horizontal="left" vertical="top" wrapText="1"/>
    </xf>
    <xf numFmtId="0" fontId="167" fillId="0" borderId="65" xfId="0" applyFont="1" applyBorder="1" applyAlignment="1">
      <alignment horizontal="left" vertical="top" wrapText="1"/>
    </xf>
    <xf numFmtId="0" fontId="167" fillId="0" borderId="0" xfId="0" applyFont="1" applyAlignment="1">
      <alignment horizontal="center"/>
    </xf>
    <xf numFmtId="188" fontId="167" fillId="0" borderId="78" xfId="10970" applyNumberFormat="1" applyFont="1" applyBorder="1" applyAlignment="1">
      <alignment horizontal="right"/>
    </xf>
    <xf numFmtId="188" fontId="167" fillId="0" borderId="66" xfId="10970" applyNumberFormat="1" applyFont="1" applyBorder="1" applyAlignment="1">
      <alignment horizontal="right"/>
    </xf>
    <xf numFmtId="0" fontId="164" fillId="0" borderId="0" xfId="0" applyFont="1" applyAlignment="1">
      <alignment horizontal="center" vertical="center"/>
    </xf>
    <xf numFmtId="0" fontId="165" fillId="0" borderId="0" xfId="0" applyFont="1" applyAlignment="1">
      <alignment horizontal="center" vertical="center"/>
    </xf>
    <xf numFmtId="0" fontId="168" fillId="0" borderId="0" xfId="0" applyFont="1" applyAlignment="1">
      <alignment horizontal="left" vertical="center"/>
    </xf>
    <xf numFmtId="0" fontId="168" fillId="0" borderId="64" xfId="0" applyFont="1" applyBorder="1" applyAlignment="1">
      <alignment horizontal="left" vertical="center"/>
    </xf>
    <xf numFmtId="0" fontId="167" fillId="0" borderId="0" xfId="0" applyFont="1" applyAlignment="1">
      <alignment horizontal="left"/>
    </xf>
    <xf numFmtId="0" fontId="167" fillId="0" borderId="0" xfId="0" applyFont="1" applyAlignment="1">
      <alignment horizontal="left" vertical="top"/>
    </xf>
    <xf numFmtId="0" fontId="167" fillId="0" borderId="64" xfId="0" applyFont="1" applyBorder="1" applyAlignment="1">
      <alignment horizontal="left" vertical="top"/>
    </xf>
    <xf numFmtId="188" fontId="167" fillId="0" borderId="59" xfId="10970" applyNumberFormat="1" applyFont="1" applyBorder="1" applyAlignment="1">
      <alignment horizontal="right"/>
    </xf>
    <xf numFmtId="0" fontId="167" fillId="0" borderId="59" xfId="0" applyFont="1" applyBorder="1" applyAlignment="1">
      <alignment horizontal="left"/>
    </xf>
    <xf numFmtId="0" fontId="167" fillId="0" borderId="78" xfId="0" applyFont="1" applyBorder="1" applyAlignment="1">
      <alignment horizontal="center" wrapText="1"/>
    </xf>
    <xf numFmtId="0" fontId="167" fillId="0" borderId="66" xfId="0" applyFont="1" applyBorder="1" applyAlignment="1">
      <alignment horizontal="center" wrapText="1"/>
    </xf>
    <xf numFmtId="0" fontId="167" fillId="0" borderId="59" xfId="0" applyFont="1" applyBorder="1" applyAlignment="1">
      <alignment horizontal="center" wrapText="1"/>
    </xf>
    <xf numFmtId="188" fontId="167" fillId="0" borderId="59" xfId="0" applyNumberFormat="1" applyFont="1" applyBorder="1" applyAlignment="1">
      <alignment horizontal="right"/>
    </xf>
    <xf numFmtId="0" fontId="167" fillId="0" borderId="59" xfId="0" applyFont="1" applyBorder="1" applyAlignment="1">
      <alignment horizontal="left" wrapText="1"/>
    </xf>
    <xf numFmtId="188" fontId="168" fillId="0" borderId="59" xfId="10970" applyNumberFormat="1" applyFont="1" applyBorder="1"/>
    <xf numFmtId="0" fontId="168" fillId="0" borderId="59" xfId="0" applyFont="1" applyBorder="1" applyAlignment="1">
      <alignment horizontal="right"/>
    </xf>
    <xf numFmtId="188" fontId="168" fillId="0" borderId="59" xfId="0" applyNumberFormat="1" applyFont="1" applyBorder="1" applyAlignment="1">
      <alignment horizontal="right"/>
    </xf>
    <xf numFmtId="0" fontId="168" fillId="0" borderId="78" xfId="0" applyFont="1" applyBorder="1" applyAlignment="1">
      <alignment horizontal="left"/>
    </xf>
    <xf numFmtId="0" fontId="168" fillId="0" borderId="58" xfId="0" applyFont="1" applyBorder="1" applyAlignment="1">
      <alignment horizontal="left"/>
    </xf>
    <xf numFmtId="0" fontId="168" fillId="0" borderId="66" xfId="0" applyFont="1" applyBorder="1" applyAlignment="1">
      <alignment horizontal="left"/>
    </xf>
    <xf numFmtId="0" fontId="167" fillId="0" borderId="58" xfId="0" applyFont="1" applyBorder="1" applyAlignment="1">
      <alignment horizontal="left"/>
    </xf>
    <xf numFmtId="0" fontId="167" fillId="0" borderId="60" xfId="0" applyFont="1" applyBorder="1" applyAlignment="1">
      <alignment horizontal="left"/>
    </xf>
    <xf numFmtId="0" fontId="167" fillId="0" borderId="61" xfId="0" applyFont="1" applyBorder="1" applyAlignment="1">
      <alignment horizontal="left"/>
    </xf>
    <xf numFmtId="0" fontId="167" fillId="0" borderId="62" xfId="0" applyFont="1" applyBorder="1" applyAlignment="1">
      <alignment horizontal="left"/>
    </xf>
    <xf numFmtId="0" fontId="168" fillId="0" borderId="89" xfId="0" applyFont="1" applyBorder="1" applyAlignment="1">
      <alignment horizontal="left"/>
    </xf>
    <xf numFmtId="0" fontId="168" fillId="0" borderId="90" xfId="0" applyFont="1" applyBorder="1" applyAlignment="1">
      <alignment horizontal="left"/>
    </xf>
    <xf numFmtId="0" fontId="168" fillId="0" borderId="91" xfId="0" applyFont="1" applyBorder="1" applyAlignment="1">
      <alignment horizontal="left"/>
    </xf>
    <xf numFmtId="0" fontId="167" fillId="0" borderId="59" xfId="0" applyFont="1" applyBorder="1" applyAlignment="1">
      <alignment horizontal="center"/>
    </xf>
    <xf numFmtId="0" fontId="172" fillId="0" borderId="61" xfId="0" applyFont="1" applyBorder="1" applyAlignment="1">
      <alignment horizontal="center"/>
    </xf>
    <xf numFmtId="0" fontId="167" fillId="0" borderId="60" xfId="0" applyFont="1" applyBorder="1" applyAlignment="1">
      <alignment horizontal="center" vertical="top" wrapText="1"/>
    </xf>
    <xf numFmtId="0" fontId="167" fillId="0" borderId="62" xfId="0" applyFont="1" applyBorder="1" applyAlignment="1">
      <alignment horizontal="center" vertical="top" wrapText="1"/>
    </xf>
    <xf numFmtId="0" fontId="167" fillId="0" borderId="88" xfId="0" applyFont="1" applyBorder="1" applyAlignment="1">
      <alignment horizontal="center" vertical="top" wrapText="1"/>
    </xf>
    <xf numFmtId="0" fontId="167" fillId="0" borderId="65" xfId="0" applyFont="1" applyBorder="1" applyAlignment="1">
      <alignment horizontal="center" vertical="top" wrapText="1"/>
    </xf>
    <xf numFmtId="0" fontId="167" fillId="0" borderId="60" xfId="0" applyFont="1" applyBorder="1" applyAlignment="1">
      <alignment horizontal="center" wrapText="1"/>
    </xf>
    <xf numFmtId="0" fontId="167" fillId="0" borderId="62" xfId="0" applyFont="1" applyBorder="1" applyAlignment="1">
      <alignment horizontal="center" wrapText="1"/>
    </xf>
    <xf numFmtId="0" fontId="167" fillId="0" borderId="88" xfId="0" applyFont="1" applyBorder="1" applyAlignment="1">
      <alignment horizontal="center" wrapText="1"/>
    </xf>
    <xf numFmtId="0" fontId="167" fillId="0" borderId="65" xfId="0" applyFont="1" applyBorder="1" applyAlignment="1">
      <alignment horizontal="center" wrapText="1"/>
    </xf>
    <xf numFmtId="0" fontId="167" fillId="0" borderId="74" xfId="0" applyFont="1" applyBorder="1" applyAlignment="1">
      <alignment horizontal="left" vertical="top" wrapText="1"/>
    </xf>
    <xf numFmtId="0" fontId="167" fillId="0" borderId="59" xfId="0" applyFont="1" applyBorder="1" applyAlignment="1">
      <alignment horizontal="left" vertical="top" wrapText="1"/>
    </xf>
    <xf numFmtId="184" fontId="167" fillId="0" borderId="78" xfId="1" applyNumberFormat="1" applyFont="1" applyBorder="1" applyAlignment="1">
      <alignment horizontal="right" vertical="top" wrapText="1"/>
    </xf>
    <xf numFmtId="184" fontId="167" fillId="0" borderId="66" xfId="1" applyNumberFormat="1" applyFont="1" applyBorder="1" applyAlignment="1">
      <alignment horizontal="right" vertical="top" wrapText="1"/>
    </xf>
    <xf numFmtId="1" fontId="167" fillId="0" borderId="78" xfId="10969" applyNumberFormat="1" applyFont="1" applyBorder="1" applyAlignment="1">
      <alignment horizontal="right" vertical="top" wrapText="1"/>
    </xf>
    <xf numFmtId="1" fontId="167" fillId="0" borderId="66" xfId="10969" applyNumberFormat="1" applyFont="1" applyBorder="1" applyAlignment="1">
      <alignment horizontal="right" vertical="top" wrapText="1"/>
    </xf>
    <xf numFmtId="0" fontId="168" fillId="0" borderId="59" xfId="0" applyFont="1" applyBorder="1" applyAlignment="1">
      <alignment horizontal="left"/>
    </xf>
    <xf numFmtId="0" fontId="133" fillId="0" borderId="14" xfId="0" applyFont="1" applyBorder="1" applyAlignment="1" applyProtection="1">
      <alignment horizontal="left" vertical="center" wrapText="1"/>
      <protection hidden="1"/>
    </xf>
    <xf numFmtId="0" fontId="133" fillId="0" borderId="15" xfId="0" applyFont="1" applyBorder="1" applyAlignment="1" applyProtection="1">
      <alignment horizontal="left" vertical="center" wrapText="1"/>
      <protection hidden="1"/>
    </xf>
    <xf numFmtId="0" fontId="133" fillId="0" borderId="16" xfId="0" applyFont="1" applyBorder="1" applyAlignment="1" applyProtection="1">
      <alignment horizontal="left" vertical="center" wrapText="1"/>
      <protection hidden="1"/>
    </xf>
    <xf numFmtId="0" fontId="133" fillId="0" borderId="18" xfId="0" applyFont="1" applyBorder="1" applyAlignment="1" applyProtection="1">
      <alignment horizontal="left" vertical="center" wrapText="1"/>
      <protection hidden="1"/>
    </xf>
    <xf numFmtId="0" fontId="133" fillId="0" borderId="0" xfId="0" applyFont="1" applyAlignment="1" applyProtection="1">
      <alignment horizontal="left" vertical="center" wrapText="1"/>
      <protection hidden="1"/>
    </xf>
    <xf numFmtId="0" fontId="133" fillId="0" borderId="19" xfId="0" applyFont="1" applyBorder="1" applyAlignment="1" applyProtection="1">
      <alignment horizontal="left" vertical="center" wrapText="1"/>
      <protection hidden="1"/>
    </xf>
    <xf numFmtId="0" fontId="133" fillId="0" borderId="20" xfId="0" applyFont="1" applyBorder="1" applyAlignment="1" applyProtection="1">
      <alignment horizontal="left" vertical="center" wrapText="1"/>
      <protection hidden="1"/>
    </xf>
    <xf numFmtId="0" fontId="133" fillId="0" borderId="21" xfId="0" applyFont="1" applyBorder="1" applyAlignment="1" applyProtection="1">
      <alignment horizontal="left" vertical="center" wrapText="1"/>
      <protection hidden="1"/>
    </xf>
    <xf numFmtId="0" fontId="133" fillId="0" borderId="22" xfId="0" applyFont="1" applyBorder="1" applyAlignment="1" applyProtection="1">
      <alignment horizontal="left" vertical="center" wrapText="1"/>
      <protection hidden="1"/>
    </xf>
    <xf numFmtId="0" fontId="133" fillId="0" borderId="78" xfId="0" applyFont="1" applyBorder="1" applyAlignment="1" applyProtection="1">
      <alignment horizontal="left"/>
      <protection hidden="1"/>
    </xf>
    <xf numFmtId="0" fontId="133" fillId="0" borderId="58" xfId="0" applyFont="1" applyBorder="1" applyAlignment="1" applyProtection="1">
      <alignment horizontal="left"/>
      <protection hidden="1"/>
    </xf>
    <xf numFmtId="0" fontId="133" fillId="0" borderId="66" xfId="0" applyFont="1" applyBorder="1" applyAlignment="1" applyProtection="1">
      <alignment horizontal="left"/>
      <protection hidden="1"/>
    </xf>
    <xf numFmtId="0" fontId="167" fillId="0" borderId="0" xfId="0" applyFont="1" applyAlignment="1"/>
    <xf numFmtId="0" fontId="173" fillId="0" borderId="59" xfId="0" applyFont="1" applyBorder="1" applyAlignment="1">
      <alignment horizontal="left"/>
    </xf>
    <xf numFmtId="0" fontId="173" fillId="0" borderId="56" xfId="0" applyFont="1" applyBorder="1" applyAlignment="1">
      <alignment horizontal="left"/>
    </xf>
    <xf numFmtId="0" fontId="167" fillId="0" borderId="0" xfId="0" applyFont="1" applyBorder="1" applyAlignment="1">
      <alignment horizontal="center"/>
    </xf>
    <xf numFmtId="1" fontId="167" fillId="0" borderId="0" xfId="0" applyNumberFormat="1" applyFont="1" applyBorder="1" applyAlignment="1">
      <alignment horizontal="right"/>
    </xf>
    <xf numFmtId="0" fontId="173" fillId="0" borderId="0" xfId="0" applyFont="1" applyBorder="1" applyAlignment="1">
      <alignment horizontal="left"/>
    </xf>
    <xf numFmtId="9" fontId="167" fillId="0" borderId="59" xfId="1" applyFont="1" applyBorder="1" applyAlignment="1">
      <alignment horizontal="center"/>
    </xf>
    <xf numFmtId="9" fontId="167" fillId="0" borderId="56" xfId="1" applyFont="1" applyBorder="1" applyAlignment="1">
      <alignment horizontal="center"/>
    </xf>
    <xf numFmtId="188" fontId="167" fillId="0" borderId="59" xfId="0" applyNumberFormat="1" applyFont="1" applyBorder="1" applyAlignment="1">
      <alignment horizontal="center"/>
    </xf>
  </cellXfs>
  <cellStyles count="10971">
    <cellStyle name="20% - Accent1 10" xfId="3" xr:uid="{00000000-0005-0000-0000-000000000000}"/>
    <cellStyle name="20% - Accent1 11" xfId="4" xr:uid="{00000000-0005-0000-0000-000001000000}"/>
    <cellStyle name="20% - Accent1 12" xfId="5" xr:uid="{00000000-0005-0000-0000-000002000000}"/>
    <cellStyle name="20% - Accent1 13" xfId="6" xr:uid="{00000000-0005-0000-0000-000003000000}"/>
    <cellStyle name="20% - Accent1 14" xfId="7" xr:uid="{00000000-0005-0000-0000-000004000000}"/>
    <cellStyle name="20% - Accent1 15" xfId="8" xr:uid="{00000000-0005-0000-0000-000005000000}"/>
    <cellStyle name="20% - Accent1 16" xfId="9" xr:uid="{00000000-0005-0000-0000-000006000000}"/>
    <cellStyle name="20% - Accent1 17" xfId="10" xr:uid="{00000000-0005-0000-0000-000007000000}"/>
    <cellStyle name="20% - Accent1 17 2" xfId="11" xr:uid="{00000000-0005-0000-0000-000008000000}"/>
    <cellStyle name="20% - Accent1 17 2 2" xfId="12" xr:uid="{00000000-0005-0000-0000-000009000000}"/>
    <cellStyle name="20% - Accent1 17 2 3" xfId="13" xr:uid="{00000000-0005-0000-0000-00000A000000}"/>
    <cellStyle name="20% - Accent1 17 3" xfId="14" xr:uid="{00000000-0005-0000-0000-00000B000000}"/>
    <cellStyle name="20% - Accent1 17 3 2" xfId="15" xr:uid="{00000000-0005-0000-0000-00000C000000}"/>
    <cellStyle name="20% - Accent1 17 3 3" xfId="16" xr:uid="{00000000-0005-0000-0000-00000D000000}"/>
    <cellStyle name="20% - Accent1 17 4" xfId="17" xr:uid="{00000000-0005-0000-0000-00000E000000}"/>
    <cellStyle name="20% - Accent1 17 5" xfId="18" xr:uid="{00000000-0005-0000-0000-00000F000000}"/>
    <cellStyle name="20% - Accent1 18" xfId="19" xr:uid="{00000000-0005-0000-0000-000010000000}"/>
    <cellStyle name="20% - Accent1 18 2" xfId="20" xr:uid="{00000000-0005-0000-0000-000011000000}"/>
    <cellStyle name="20% - Accent1 18 2 2" xfId="21" xr:uid="{00000000-0005-0000-0000-000012000000}"/>
    <cellStyle name="20% - Accent1 18 2 3" xfId="22" xr:uid="{00000000-0005-0000-0000-000013000000}"/>
    <cellStyle name="20% - Accent1 18 3" xfId="23" xr:uid="{00000000-0005-0000-0000-000014000000}"/>
    <cellStyle name="20% - Accent1 18 3 2" xfId="24" xr:uid="{00000000-0005-0000-0000-000015000000}"/>
    <cellStyle name="20% - Accent1 18 3 3" xfId="25" xr:uid="{00000000-0005-0000-0000-000016000000}"/>
    <cellStyle name="20% - Accent1 18 4" xfId="26" xr:uid="{00000000-0005-0000-0000-000017000000}"/>
    <cellStyle name="20% - Accent1 18 5" xfId="27" xr:uid="{00000000-0005-0000-0000-000018000000}"/>
    <cellStyle name="20% - Accent1 19" xfId="28" xr:uid="{00000000-0005-0000-0000-000019000000}"/>
    <cellStyle name="20% - Accent1 19 2" xfId="29" xr:uid="{00000000-0005-0000-0000-00001A000000}"/>
    <cellStyle name="20% - Accent1 19 2 2" xfId="30" xr:uid="{00000000-0005-0000-0000-00001B000000}"/>
    <cellStyle name="20% - Accent1 19 2 3" xfId="31" xr:uid="{00000000-0005-0000-0000-00001C000000}"/>
    <cellStyle name="20% - Accent1 19 3" xfId="32" xr:uid="{00000000-0005-0000-0000-00001D000000}"/>
    <cellStyle name="20% - Accent1 19 3 2" xfId="33" xr:uid="{00000000-0005-0000-0000-00001E000000}"/>
    <cellStyle name="20% - Accent1 19 3 3" xfId="34" xr:uid="{00000000-0005-0000-0000-00001F000000}"/>
    <cellStyle name="20% - Accent1 19 4" xfId="35" xr:uid="{00000000-0005-0000-0000-000020000000}"/>
    <cellStyle name="20% - Accent1 19 5" xfId="36" xr:uid="{00000000-0005-0000-0000-000021000000}"/>
    <cellStyle name="20% - Accent1 2" xfId="37" xr:uid="{00000000-0005-0000-0000-000022000000}"/>
    <cellStyle name="20% - Accent1 2 2" xfId="38" xr:uid="{00000000-0005-0000-0000-000023000000}"/>
    <cellStyle name="20% - Accent1 2 2 2" xfId="39" xr:uid="{00000000-0005-0000-0000-000024000000}"/>
    <cellStyle name="20% - Accent1 2 2 2 2" xfId="40" xr:uid="{00000000-0005-0000-0000-000025000000}"/>
    <cellStyle name="20% - Accent1 2 2 2 2 2" xfId="41" xr:uid="{00000000-0005-0000-0000-000026000000}"/>
    <cellStyle name="20% - Accent1 2 2 2 3" xfId="42" xr:uid="{00000000-0005-0000-0000-000027000000}"/>
    <cellStyle name="20% - Accent1 2 2 2 4" xfId="43" xr:uid="{00000000-0005-0000-0000-000028000000}"/>
    <cellStyle name="20% - Accent1 2 2 3" xfId="44" xr:uid="{00000000-0005-0000-0000-000029000000}"/>
    <cellStyle name="20% - Accent1 2 2 3 2" xfId="45" xr:uid="{00000000-0005-0000-0000-00002A000000}"/>
    <cellStyle name="20% - Accent1 2 2 4" xfId="46" xr:uid="{00000000-0005-0000-0000-00002B000000}"/>
    <cellStyle name="20% - Accent1 2 2 5" xfId="47" xr:uid="{00000000-0005-0000-0000-00002C000000}"/>
    <cellStyle name="20% - Accent1 2 3" xfId="48" xr:uid="{00000000-0005-0000-0000-00002D000000}"/>
    <cellStyle name="20% - Accent1 2 3 2" xfId="49" xr:uid="{00000000-0005-0000-0000-00002E000000}"/>
    <cellStyle name="20% - Accent1 2 3 2 2" xfId="50" xr:uid="{00000000-0005-0000-0000-00002F000000}"/>
    <cellStyle name="20% - Accent1 2 3 2 3" xfId="51" xr:uid="{00000000-0005-0000-0000-000030000000}"/>
    <cellStyle name="20% - Accent1 2 3 3" xfId="52" xr:uid="{00000000-0005-0000-0000-000031000000}"/>
    <cellStyle name="20% - Accent1 2 3 3 2" xfId="53" xr:uid="{00000000-0005-0000-0000-000032000000}"/>
    <cellStyle name="20% - Accent1 2 3 3 3" xfId="54" xr:uid="{00000000-0005-0000-0000-000033000000}"/>
    <cellStyle name="20% - Accent1 2 3 4" xfId="55" xr:uid="{00000000-0005-0000-0000-000034000000}"/>
    <cellStyle name="20% - Accent1 2 3 5" xfId="56" xr:uid="{00000000-0005-0000-0000-000035000000}"/>
    <cellStyle name="20% - Accent1 2 4" xfId="57" xr:uid="{00000000-0005-0000-0000-000036000000}"/>
    <cellStyle name="20% - Accent1 2 4 2" xfId="58" xr:uid="{00000000-0005-0000-0000-000037000000}"/>
    <cellStyle name="20% - Accent1 2 4 3" xfId="59" xr:uid="{00000000-0005-0000-0000-000038000000}"/>
    <cellStyle name="20% - Accent1 2 5" xfId="60" xr:uid="{00000000-0005-0000-0000-000039000000}"/>
    <cellStyle name="20% - Accent1 2 5 2" xfId="61" xr:uid="{00000000-0005-0000-0000-00003A000000}"/>
    <cellStyle name="20% - Accent1 2 6" xfId="62" xr:uid="{00000000-0005-0000-0000-00003B000000}"/>
    <cellStyle name="20% - Accent1 20" xfId="63" xr:uid="{00000000-0005-0000-0000-00003C000000}"/>
    <cellStyle name="20% - Accent1 20 2" xfId="64" xr:uid="{00000000-0005-0000-0000-00003D000000}"/>
    <cellStyle name="20% - Accent1 20 2 2" xfId="65" xr:uid="{00000000-0005-0000-0000-00003E000000}"/>
    <cellStyle name="20% - Accent1 20 2 3" xfId="66" xr:uid="{00000000-0005-0000-0000-00003F000000}"/>
    <cellStyle name="20% - Accent1 20 3" xfId="67" xr:uid="{00000000-0005-0000-0000-000040000000}"/>
    <cellStyle name="20% - Accent1 20 3 2" xfId="68" xr:uid="{00000000-0005-0000-0000-000041000000}"/>
    <cellStyle name="20% - Accent1 20 3 3" xfId="69" xr:uid="{00000000-0005-0000-0000-000042000000}"/>
    <cellStyle name="20% - Accent1 20 4" xfId="70" xr:uid="{00000000-0005-0000-0000-000043000000}"/>
    <cellStyle name="20% - Accent1 20 5" xfId="71" xr:uid="{00000000-0005-0000-0000-000044000000}"/>
    <cellStyle name="20% - Accent1 21" xfId="72" xr:uid="{00000000-0005-0000-0000-000045000000}"/>
    <cellStyle name="20% - Accent1 21 2" xfId="73" xr:uid="{00000000-0005-0000-0000-000046000000}"/>
    <cellStyle name="20% - Accent1 21 2 2" xfId="74" xr:uid="{00000000-0005-0000-0000-000047000000}"/>
    <cellStyle name="20% - Accent1 21 2 3" xfId="75" xr:uid="{00000000-0005-0000-0000-000048000000}"/>
    <cellStyle name="20% - Accent1 21 3" xfId="76" xr:uid="{00000000-0005-0000-0000-000049000000}"/>
    <cellStyle name="20% - Accent1 21 3 2" xfId="77" xr:uid="{00000000-0005-0000-0000-00004A000000}"/>
    <cellStyle name="20% - Accent1 21 3 3" xfId="78" xr:uid="{00000000-0005-0000-0000-00004B000000}"/>
    <cellStyle name="20% - Accent1 21 4" xfId="79" xr:uid="{00000000-0005-0000-0000-00004C000000}"/>
    <cellStyle name="20% - Accent1 21 5" xfId="80" xr:uid="{00000000-0005-0000-0000-00004D000000}"/>
    <cellStyle name="20% - Accent1 22" xfId="81" xr:uid="{00000000-0005-0000-0000-00004E000000}"/>
    <cellStyle name="20% - Accent1 23" xfId="82" xr:uid="{00000000-0005-0000-0000-00004F000000}"/>
    <cellStyle name="20% - Accent1 23 2" xfId="83" xr:uid="{00000000-0005-0000-0000-000050000000}"/>
    <cellStyle name="20% - Accent1 23 2 2" xfId="84" xr:uid="{00000000-0005-0000-0000-000051000000}"/>
    <cellStyle name="20% - Accent1 23 2 3" xfId="85" xr:uid="{00000000-0005-0000-0000-000052000000}"/>
    <cellStyle name="20% - Accent1 23 3" xfId="86" xr:uid="{00000000-0005-0000-0000-000053000000}"/>
    <cellStyle name="20% - Accent1 23 3 2" xfId="87" xr:uid="{00000000-0005-0000-0000-000054000000}"/>
    <cellStyle name="20% - Accent1 23 3 3" xfId="88" xr:uid="{00000000-0005-0000-0000-000055000000}"/>
    <cellStyle name="20% - Accent1 23 4" xfId="89" xr:uid="{00000000-0005-0000-0000-000056000000}"/>
    <cellStyle name="20% - Accent1 23 5" xfId="90" xr:uid="{00000000-0005-0000-0000-000057000000}"/>
    <cellStyle name="20% - Accent1 24" xfId="91" xr:uid="{00000000-0005-0000-0000-000058000000}"/>
    <cellStyle name="20% - Accent1 3" xfId="92" xr:uid="{00000000-0005-0000-0000-000059000000}"/>
    <cellStyle name="20% - Accent1 4" xfId="93" xr:uid="{00000000-0005-0000-0000-00005A000000}"/>
    <cellStyle name="20% - Accent1 5" xfId="94" xr:uid="{00000000-0005-0000-0000-00005B000000}"/>
    <cellStyle name="20% - Accent1 6" xfId="95" xr:uid="{00000000-0005-0000-0000-00005C000000}"/>
    <cellStyle name="20% - Accent1 7" xfId="96" xr:uid="{00000000-0005-0000-0000-00005D000000}"/>
    <cellStyle name="20% - Accent1 8" xfId="97" xr:uid="{00000000-0005-0000-0000-00005E000000}"/>
    <cellStyle name="20% - Accent1 9" xfId="98" xr:uid="{00000000-0005-0000-0000-00005F000000}"/>
    <cellStyle name="20% - Accent2 10" xfId="99" xr:uid="{00000000-0005-0000-0000-000060000000}"/>
    <cellStyle name="20% - Accent2 11" xfId="100" xr:uid="{00000000-0005-0000-0000-000061000000}"/>
    <cellStyle name="20% - Accent2 12" xfId="101" xr:uid="{00000000-0005-0000-0000-000062000000}"/>
    <cellStyle name="20% - Accent2 13" xfId="102" xr:uid="{00000000-0005-0000-0000-000063000000}"/>
    <cellStyle name="20% - Accent2 14" xfId="103" xr:uid="{00000000-0005-0000-0000-000064000000}"/>
    <cellStyle name="20% - Accent2 15" xfId="104" xr:uid="{00000000-0005-0000-0000-000065000000}"/>
    <cellStyle name="20% - Accent2 16" xfId="105" xr:uid="{00000000-0005-0000-0000-000066000000}"/>
    <cellStyle name="20% - Accent2 17" xfId="106" xr:uid="{00000000-0005-0000-0000-000067000000}"/>
    <cellStyle name="20% - Accent2 17 2" xfId="107" xr:uid="{00000000-0005-0000-0000-000068000000}"/>
    <cellStyle name="20% - Accent2 17 2 2" xfId="108" xr:uid="{00000000-0005-0000-0000-000069000000}"/>
    <cellStyle name="20% - Accent2 17 2 3" xfId="109" xr:uid="{00000000-0005-0000-0000-00006A000000}"/>
    <cellStyle name="20% - Accent2 17 3" xfId="110" xr:uid="{00000000-0005-0000-0000-00006B000000}"/>
    <cellStyle name="20% - Accent2 17 3 2" xfId="111" xr:uid="{00000000-0005-0000-0000-00006C000000}"/>
    <cellStyle name="20% - Accent2 17 3 3" xfId="112" xr:uid="{00000000-0005-0000-0000-00006D000000}"/>
    <cellStyle name="20% - Accent2 17 4" xfId="113" xr:uid="{00000000-0005-0000-0000-00006E000000}"/>
    <cellStyle name="20% - Accent2 17 5" xfId="114" xr:uid="{00000000-0005-0000-0000-00006F000000}"/>
    <cellStyle name="20% - Accent2 18" xfId="115" xr:uid="{00000000-0005-0000-0000-000070000000}"/>
    <cellStyle name="20% - Accent2 18 2" xfId="116" xr:uid="{00000000-0005-0000-0000-000071000000}"/>
    <cellStyle name="20% - Accent2 18 2 2" xfId="117" xr:uid="{00000000-0005-0000-0000-000072000000}"/>
    <cellStyle name="20% - Accent2 18 2 3" xfId="118" xr:uid="{00000000-0005-0000-0000-000073000000}"/>
    <cellStyle name="20% - Accent2 18 3" xfId="119" xr:uid="{00000000-0005-0000-0000-000074000000}"/>
    <cellStyle name="20% - Accent2 18 3 2" xfId="120" xr:uid="{00000000-0005-0000-0000-000075000000}"/>
    <cellStyle name="20% - Accent2 18 3 3" xfId="121" xr:uid="{00000000-0005-0000-0000-000076000000}"/>
    <cellStyle name="20% - Accent2 18 4" xfId="122" xr:uid="{00000000-0005-0000-0000-000077000000}"/>
    <cellStyle name="20% - Accent2 18 5" xfId="123" xr:uid="{00000000-0005-0000-0000-000078000000}"/>
    <cellStyle name="20% - Accent2 19" xfId="124" xr:uid="{00000000-0005-0000-0000-000079000000}"/>
    <cellStyle name="20% - Accent2 19 2" xfId="125" xr:uid="{00000000-0005-0000-0000-00007A000000}"/>
    <cellStyle name="20% - Accent2 19 2 2" xfId="126" xr:uid="{00000000-0005-0000-0000-00007B000000}"/>
    <cellStyle name="20% - Accent2 19 2 3" xfId="127" xr:uid="{00000000-0005-0000-0000-00007C000000}"/>
    <cellStyle name="20% - Accent2 19 3" xfId="128" xr:uid="{00000000-0005-0000-0000-00007D000000}"/>
    <cellStyle name="20% - Accent2 19 3 2" xfId="129" xr:uid="{00000000-0005-0000-0000-00007E000000}"/>
    <cellStyle name="20% - Accent2 19 3 3" xfId="130" xr:uid="{00000000-0005-0000-0000-00007F000000}"/>
    <cellStyle name="20% - Accent2 19 4" xfId="131" xr:uid="{00000000-0005-0000-0000-000080000000}"/>
    <cellStyle name="20% - Accent2 19 5" xfId="132" xr:uid="{00000000-0005-0000-0000-000081000000}"/>
    <cellStyle name="20% - Accent2 2" xfId="133" xr:uid="{00000000-0005-0000-0000-000082000000}"/>
    <cellStyle name="20% - Accent2 2 2" xfId="134" xr:uid="{00000000-0005-0000-0000-000083000000}"/>
    <cellStyle name="20% - Accent2 2 2 2" xfId="135" xr:uid="{00000000-0005-0000-0000-000084000000}"/>
    <cellStyle name="20% - Accent2 2 2 2 2" xfId="136" xr:uid="{00000000-0005-0000-0000-000085000000}"/>
    <cellStyle name="20% - Accent2 2 2 2 2 2" xfId="137" xr:uid="{00000000-0005-0000-0000-000086000000}"/>
    <cellStyle name="20% - Accent2 2 2 2 3" xfId="138" xr:uid="{00000000-0005-0000-0000-000087000000}"/>
    <cellStyle name="20% - Accent2 2 2 2 4" xfId="139" xr:uid="{00000000-0005-0000-0000-000088000000}"/>
    <cellStyle name="20% - Accent2 2 2 3" xfId="140" xr:uid="{00000000-0005-0000-0000-000089000000}"/>
    <cellStyle name="20% - Accent2 2 2 3 2" xfId="141" xr:uid="{00000000-0005-0000-0000-00008A000000}"/>
    <cellStyle name="20% - Accent2 2 2 4" xfId="142" xr:uid="{00000000-0005-0000-0000-00008B000000}"/>
    <cellStyle name="20% - Accent2 2 2 5" xfId="143" xr:uid="{00000000-0005-0000-0000-00008C000000}"/>
    <cellStyle name="20% - Accent2 2 3" xfId="144" xr:uid="{00000000-0005-0000-0000-00008D000000}"/>
    <cellStyle name="20% - Accent2 2 3 2" xfId="145" xr:uid="{00000000-0005-0000-0000-00008E000000}"/>
    <cellStyle name="20% - Accent2 2 3 2 2" xfId="146" xr:uid="{00000000-0005-0000-0000-00008F000000}"/>
    <cellStyle name="20% - Accent2 2 3 2 3" xfId="147" xr:uid="{00000000-0005-0000-0000-000090000000}"/>
    <cellStyle name="20% - Accent2 2 3 3" xfId="148" xr:uid="{00000000-0005-0000-0000-000091000000}"/>
    <cellStyle name="20% - Accent2 2 3 3 2" xfId="149" xr:uid="{00000000-0005-0000-0000-000092000000}"/>
    <cellStyle name="20% - Accent2 2 3 3 3" xfId="150" xr:uid="{00000000-0005-0000-0000-000093000000}"/>
    <cellStyle name="20% - Accent2 2 3 4" xfId="151" xr:uid="{00000000-0005-0000-0000-000094000000}"/>
    <cellStyle name="20% - Accent2 2 3 5" xfId="152" xr:uid="{00000000-0005-0000-0000-000095000000}"/>
    <cellStyle name="20% - Accent2 2 4" xfId="153" xr:uid="{00000000-0005-0000-0000-000096000000}"/>
    <cellStyle name="20% - Accent2 2 4 2" xfId="154" xr:uid="{00000000-0005-0000-0000-000097000000}"/>
    <cellStyle name="20% - Accent2 2 4 3" xfId="155" xr:uid="{00000000-0005-0000-0000-000098000000}"/>
    <cellStyle name="20% - Accent2 2 5" xfId="156" xr:uid="{00000000-0005-0000-0000-000099000000}"/>
    <cellStyle name="20% - Accent2 2 5 2" xfId="157" xr:uid="{00000000-0005-0000-0000-00009A000000}"/>
    <cellStyle name="20% - Accent2 2 6" xfId="158" xr:uid="{00000000-0005-0000-0000-00009B000000}"/>
    <cellStyle name="20% - Accent2 20" xfId="159" xr:uid="{00000000-0005-0000-0000-00009C000000}"/>
    <cellStyle name="20% - Accent2 20 2" xfId="160" xr:uid="{00000000-0005-0000-0000-00009D000000}"/>
    <cellStyle name="20% - Accent2 20 2 2" xfId="161" xr:uid="{00000000-0005-0000-0000-00009E000000}"/>
    <cellStyle name="20% - Accent2 20 2 3" xfId="162" xr:uid="{00000000-0005-0000-0000-00009F000000}"/>
    <cellStyle name="20% - Accent2 20 3" xfId="163" xr:uid="{00000000-0005-0000-0000-0000A0000000}"/>
    <cellStyle name="20% - Accent2 20 3 2" xfId="164" xr:uid="{00000000-0005-0000-0000-0000A1000000}"/>
    <cellStyle name="20% - Accent2 20 3 3" xfId="165" xr:uid="{00000000-0005-0000-0000-0000A2000000}"/>
    <cellStyle name="20% - Accent2 20 4" xfId="166" xr:uid="{00000000-0005-0000-0000-0000A3000000}"/>
    <cellStyle name="20% - Accent2 20 5" xfId="167" xr:uid="{00000000-0005-0000-0000-0000A4000000}"/>
    <cellStyle name="20% - Accent2 21" xfId="168" xr:uid="{00000000-0005-0000-0000-0000A5000000}"/>
    <cellStyle name="20% - Accent2 21 2" xfId="169" xr:uid="{00000000-0005-0000-0000-0000A6000000}"/>
    <cellStyle name="20% - Accent2 21 2 2" xfId="170" xr:uid="{00000000-0005-0000-0000-0000A7000000}"/>
    <cellStyle name="20% - Accent2 21 2 3" xfId="171" xr:uid="{00000000-0005-0000-0000-0000A8000000}"/>
    <cellStyle name="20% - Accent2 21 3" xfId="172" xr:uid="{00000000-0005-0000-0000-0000A9000000}"/>
    <cellStyle name="20% - Accent2 21 3 2" xfId="173" xr:uid="{00000000-0005-0000-0000-0000AA000000}"/>
    <cellStyle name="20% - Accent2 21 3 3" xfId="174" xr:uid="{00000000-0005-0000-0000-0000AB000000}"/>
    <cellStyle name="20% - Accent2 21 4" xfId="175" xr:uid="{00000000-0005-0000-0000-0000AC000000}"/>
    <cellStyle name="20% - Accent2 21 5" xfId="176" xr:uid="{00000000-0005-0000-0000-0000AD000000}"/>
    <cellStyle name="20% - Accent2 22" xfId="177" xr:uid="{00000000-0005-0000-0000-0000AE000000}"/>
    <cellStyle name="20% - Accent2 23" xfId="178" xr:uid="{00000000-0005-0000-0000-0000AF000000}"/>
    <cellStyle name="20% - Accent2 23 2" xfId="179" xr:uid="{00000000-0005-0000-0000-0000B0000000}"/>
    <cellStyle name="20% - Accent2 23 2 2" xfId="180" xr:uid="{00000000-0005-0000-0000-0000B1000000}"/>
    <cellStyle name="20% - Accent2 23 2 3" xfId="181" xr:uid="{00000000-0005-0000-0000-0000B2000000}"/>
    <cellStyle name="20% - Accent2 23 3" xfId="182" xr:uid="{00000000-0005-0000-0000-0000B3000000}"/>
    <cellStyle name="20% - Accent2 23 3 2" xfId="183" xr:uid="{00000000-0005-0000-0000-0000B4000000}"/>
    <cellStyle name="20% - Accent2 23 3 3" xfId="184" xr:uid="{00000000-0005-0000-0000-0000B5000000}"/>
    <cellStyle name="20% - Accent2 23 4" xfId="185" xr:uid="{00000000-0005-0000-0000-0000B6000000}"/>
    <cellStyle name="20% - Accent2 23 5" xfId="186" xr:uid="{00000000-0005-0000-0000-0000B7000000}"/>
    <cellStyle name="20% - Accent2 24" xfId="187" xr:uid="{00000000-0005-0000-0000-0000B8000000}"/>
    <cellStyle name="20% - Accent2 25" xfId="188" xr:uid="{00000000-0005-0000-0000-0000B9000000}"/>
    <cellStyle name="20% - Accent2 26" xfId="189" xr:uid="{00000000-0005-0000-0000-0000BA000000}"/>
    <cellStyle name="20% - Accent2 3" xfId="190" xr:uid="{00000000-0005-0000-0000-0000BB000000}"/>
    <cellStyle name="20% - Accent2 4" xfId="191" xr:uid="{00000000-0005-0000-0000-0000BC000000}"/>
    <cellStyle name="20% - Accent2 5" xfId="192" xr:uid="{00000000-0005-0000-0000-0000BD000000}"/>
    <cellStyle name="20% - Accent2 6" xfId="193" xr:uid="{00000000-0005-0000-0000-0000BE000000}"/>
    <cellStyle name="20% - Accent2 7" xfId="194" xr:uid="{00000000-0005-0000-0000-0000BF000000}"/>
    <cellStyle name="20% - Accent2 8" xfId="195" xr:uid="{00000000-0005-0000-0000-0000C0000000}"/>
    <cellStyle name="20% - Accent2 9" xfId="196" xr:uid="{00000000-0005-0000-0000-0000C1000000}"/>
    <cellStyle name="20% - Accent3 10" xfId="197" xr:uid="{00000000-0005-0000-0000-0000C2000000}"/>
    <cellStyle name="20% - Accent3 11" xfId="198" xr:uid="{00000000-0005-0000-0000-0000C3000000}"/>
    <cellStyle name="20% - Accent3 12" xfId="199" xr:uid="{00000000-0005-0000-0000-0000C4000000}"/>
    <cellStyle name="20% - Accent3 13" xfId="200" xr:uid="{00000000-0005-0000-0000-0000C5000000}"/>
    <cellStyle name="20% - Accent3 14" xfId="201" xr:uid="{00000000-0005-0000-0000-0000C6000000}"/>
    <cellStyle name="20% - Accent3 15" xfId="202" xr:uid="{00000000-0005-0000-0000-0000C7000000}"/>
    <cellStyle name="20% - Accent3 16" xfId="203" xr:uid="{00000000-0005-0000-0000-0000C8000000}"/>
    <cellStyle name="20% - Accent3 17" xfId="204" xr:uid="{00000000-0005-0000-0000-0000C9000000}"/>
    <cellStyle name="20% - Accent3 17 2" xfId="205" xr:uid="{00000000-0005-0000-0000-0000CA000000}"/>
    <cellStyle name="20% - Accent3 17 2 2" xfId="206" xr:uid="{00000000-0005-0000-0000-0000CB000000}"/>
    <cellStyle name="20% - Accent3 17 2 3" xfId="207" xr:uid="{00000000-0005-0000-0000-0000CC000000}"/>
    <cellStyle name="20% - Accent3 17 3" xfId="208" xr:uid="{00000000-0005-0000-0000-0000CD000000}"/>
    <cellStyle name="20% - Accent3 17 3 2" xfId="209" xr:uid="{00000000-0005-0000-0000-0000CE000000}"/>
    <cellStyle name="20% - Accent3 17 3 3" xfId="210" xr:uid="{00000000-0005-0000-0000-0000CF000000}"/>
    <cellStyle name="20% - Accent3 17 4" xfId="211" xr:uid="{00000000-0005-0000-0000-0000D0000000}"/>
    <cellStyle name="20% - Accent3 17 5" xfId="212" xr:uid="{00000000-0005-0000-0000-0000D1000000}"/>
    <cellStyle name="20% - Accent3 18" xfId="213" xr:uid="{00000000-0005-0000-0000-0000D2000000}"/>
    <cellStyle name="20% - Accent3 18 2" xfId="214" xr:uid="{00000000-0005-0000-0000-0000D3000000}"/>
    <cellStyle name="20% - Accent3 18 2 2" xfId="215" xr:uid="{00000000-0005-0000-0000-0000D4000000}"/>
    <cellStyle name="20% - Accent3 18 2 3" xfId="216" xr:uid="{00000000-0005-0000-0000-0000D5000000}"/>
    <cellStyle name="20% - Accent3 18 3" xfId="217" xr:uid="{00000000-0005-0000-0000-0000D6000000}"/>
    <cellStyle name="20% - Accent3 18 3 2" xfId="218" xr:uid="{00000000-0005-0000-0000-0000D7000000}"/>
    <cellStyle name="20% - Accent3 18 3 3" xfId="219" xr:uid="{00000000-0005-0000-0000-0000D8000000}"/>
    <cellStyle name="20% - Accent3 18 4" xfId="220" xr:uid="{00000000-0005-0000-0000-0000D9000000}"/>
    <cellStyle name="20% - Accent3 18 5" xfId="221" xr:uid="{00000000-0005-0000-0000-0000DA000000}"/>
    <cellStyle name="20% - Accent3 19" xfId="222" xr:uid="{00000000-0005-0000-0000-0000DB000000}"/>
    <cellStyle name="20% - Accent3 19 2" xfId="223" xr:uid="{00000000-0005-0000-0000-0000DC000000}"/>
    <cellStyle name="20% - Accent3 19 2 2" xfId="224" xr:uid="{00000000-0005-0000-0000-0000DD000000}"/>
    <cellStyle name="20% - Accent3 19 2 3" xfId="225" xr:uid="{00000000-0005-0000-0000-0000DE000000}"/>
    <cellStyle name="20% - Accent3 19 3" xfId="226" xr:uid="{00000000-0005-0000-0000-0000DF000000}"/>
    <cellStyle name="20% - Accent3 19 3 2" xfId="227" xr:uid="{00000000-0005-0000-0000-0000E0000000}"/>
    <cellStyle name="20% - Accent3 19 3 3" xfId="228" xr:uid="{00000000-0005-0000-0000-0000E1000000}"/>
    <cellStyle name="20% - Accent3 19 4" xfId="229" xr:uid="{00000000-0005-0000-0000-0000E2000000}"/>
    <cellStyle name="20% - Accent3 19 5" xfId="230" xr:uid="{00000000-0005-0000-0000-0000E3000000}"/>
    <cellStyle name="20% - Accent3 2" xfId="231" xr:uid="{00000000-0005-0000-0000-0000E4000000}"/>
    <cellStyle name="20% - Accent3 2 2" xfId="232" xr:uid="{00000000-0005-0000-0000-0000E5000000}"/>
    <cellStyle name="20% - Accent3 2 2 2" xfId="233" xr:uid="{00000000-0005-0000-0000-0000E6000000}"/>
    <cellStyle name="20% - Accent3 2 2 2 2" xfId="234" xr:uid="{00000000-0005-0000-0000-0000E7000000}"/>
    <cellStyle name="20% - Accent3 2 2 2 2 2" xfId="235" xr:uid="{00000000-0005-0000-0000-0000E8000000}"/>
    <cellStyle name="20% - Accent3 2 2 2 3" xfId="236" xr:uid="{00000000-0005-0000-0000-0000E9000000}"/>
    <cellStyle name="20% - Accent3 2 2 2 4" xfId="237" xr:uid="{00000000-0005-0000-0000-0000EA000000}"/>
    <cellStyle name="20% - Accent3 2 2 3" xfId="238" xr:uid="{00000000-0005-0000-0000-0000EB000000}"/>
    <cellStyle name="20% - Accent3 2 2 3 2" xfId="239" xr:uid="{00000000-0005-0000-0000-0000EC000000}"/>
    <cellStyle name="20% - Accent3 2 2 4" xfId="240" xr:uid="{00000000-0005-0000-0000-0000ED000000}"/>
    <cellStyle name="20% - Accent3 2 2 5" xfId="241" xr:uid="{00000000-0005-0000-0000-0000EE000000}"/>
    <cellStyle name="20% - Accent3 2 3" xfId="242" xr:uid="{00000000-0005-0000-0000-0000EF000000}"/>
    <cellStyle name="20% - Accent3 2 3 2" xfId="243" xr:uid="{00000000-0005-0000-0000-0000F0000000}"/>
    <cellStyle name="20% - Accent3 2 3 2 2" xfId="244" xr:uid="{00000000-0005-0000-0000-0000F1000000}"/>
    <cellStyle name="20% - Accent3 2 3 2 3" xfId="245" xr:uid="{00000000-0005-0000-0000-0000F2000000}"/>
    <cellStyle name="20% - Accent3 2 3 3" xfId="246" xr:uid="{00000000-0005-0000-0000-0000F3000000}"/>
    <cellStyle name="20% - Accent3 2 3 3 2" xfId="247" xr:uid="{00000000-0005-0000-0000-0000F4000000}"/>
    <cellStyle name="20% - Accent3 2 3 3 3" xfId="248" xr:uid="{00000000-0005-0000-0000-0000F5000000}"/>
    <cellStyle name="20% - Accent3 2 3 4" xfId="249" xr:uid="{00000000-0005-0000-0000-0000F6000000}"/>
    <cellStyle name="20% - Accent3 2 3 5" xfId="250" xr:uid="{00000000-0005-0000-0000-0000F7000000}"/>
    <cellStyle name="20% - Accent3 2 4" xfId="251" xr:uid="{00000000-0005-0000-0000-0000F8000000}"/>
    <cellStyle name="20% - Accent3 2 4 2" xfId="252" xr:uid="{00000000-0005-0000-0000-0000F9000000}"/>
    <cellStyle name="20% - Accent3 2 4 3" xfId="253" xr:uid="{00000000-0005-0000-0000-0000FA000000}"/>
    <cellStyle name="20% - Accent3 2 5" xfId="254" xr:uid="{00000000-0005-0000-0000-0000FB000000}"/>
    <cellStyle name="20% - Accent3 2 5 2" xfId="255" xr:uid="{00000000-0005-0000-0000-0000FC000000}"/>
    <cellStyle name="20% - Accent3 2 6" xfId="256" xr:uid="{00000000-0005-0000-0000-0000FD000000}"/>
    <cellStyle name="20% - Accent3 20" xfId="257" xr:uid="{00000000-0005-0000-0000-0000FE000000}"/>
    <cellStyle name="20% - Accent3 20 2" xfId="258" xr:uid="{00000000-0005-0000-0000-0000FF000000}"/>
    <cellStyle name="20% - Accent3 20 2 2" xfId="259" xr:uid="{00000000-0005-0000-0000-000000010000}"/>
    <cellStyle name="20% - Accent3 20 2 3" xfId="260" xr:uid="{00000000-0005-0000-0000-000001010000}"/>
    <cellStyle name="20% - Accent3 20 3" xfId="261" xr:uid="{00000000-0005-0000-0000-000002010000}"/>
    <cellStyle name="20% - Accent3 20 3 2" xfId="262" xr:uid="{00000000-0005-0000-0000-000003010000}"/>
    <cellStyle name="20% - Accent3 20 3 3" xfId="263" xr:uid="{00000000-0005-0000-0000-000004010000}"/>
    <cellStyle name="20% - Accent3 20 4" xfId="264" xr:uid="{00000000-0005-0000-0000-000005010000}"/>
    <cellStyle name="20% - Accent3 20 5" xfId="265" xr:uid="{00000000-0005-0000-0000-000006010000}"/>
    <cellStyle name="20% - Accent3 21" xfId="266" xr:uid="{00000000-0005-0000-0000-000007010000}"/>
    <cellStyle name="20% - Accent3 21 2" xfId="267" xr:uid="{00000000-0005-0000-0000-000008010000}"/>
    <cellStyle name="20% - Accent3 21 2 2" xfId="268" xr:uid="{00000000-0005-0000-0000-000009010000}"/>
    <cellStyle name="20% - Accent3 21 2 3" xfId="269" xr:uid="{00000000-0005-0000-0000-00000A010000}"/>
    <cellStyle name="20% - Accent3 21 3" xfId="270" xr:uid="{00000000-0005-0000-0000-00000B010000}"/>
    <cellStyle name="20% - Accent3 21 3 2" xfId="271" xr:uid="{00000000-0005-0000-0000-00000C010000}"/>
    <cellStyle name="20% - Accent3 21 3 3" xfId="272" xr:uid="{00000000-0005-0000-0000-00000D010000}"/>
    <cellStyle name="20% - Accent3 21 4" xfId="273" xr:uid="{00000000-0005-0000-0000-00000E010000}"/>
    <cellStyle name="20% - Accent3 21 5" xfId="274" xr:uid="{00000000-0005-0000-0000-00000F010000}"/>
    <cellStyle name="20% - Accent3 22" xfId="275" xr:uid="{00000000-0005-0000-0000-000010010000}"/>
    <cellStyle name="20% - Accent3 23" xfId="276" xr:uid="{00000000-0005-0000-0000-000011010000}"/>
    <cellStyle name="20% - Accent3 23 2" xfId="277" xr:uid="{00000000-0005-0000-0000-000012010000}"/>
    <cellStyle name="20% - Accent3 23 2 2" xfId="278" xr:uid="{00000000-0005-0000-0000-000013010000}"/>
    <cellStyle name="20% - Accent3 23 2 3" xfId="279" xr:uid="{00000000-0005-0000-0000-000014010000}"/>
    <cellStyle name="20% - Accent3 23 3" xfId="280" xr:uid="{00000000-0005-0000-0000-000015010000}"/>
    <cellStyle name="20% - Accent3 23 3 2" xfId="281" xr:uid="{00000000-0005-0000-0000-000016010000}"/>
    <cellStyle name="20% - Accent3 23 3 3" xfId="282" xr:uid="{00000000-0005-0000-0000-000017010000}"/>
    <cellStyle name="20% - Accent3 23 4" xfId="283" xr:uid="{00000000-0005-0000-0000-000018010000}"/>
    <cellStyle name="20% - Accent3 23 5" xfId="284" xr:uid="{00000000-0005-0000-0000-000019010000}"/>
    <cellStyle name="20% - Accent3 24" xfId="285" xr:uid="{00000000-0005-0000-0000-00001A010000}"/>
    <cellStyle name="20% - Accent3 3" xfId="286" xr:uid="{00000000-0005-0000-0000-00001B010000}"/>
    <cellStyle name="20% - Accent3 4" xfId="287" xr:uid="{00000000-0005-0000-0000-00001C010000}"/>
    <cellStyle name="20% - Accent3 5" xfId="288" xr:uid="{00000000-0005-0000-0000-00001D010000}"/>
    <cellStyle name="20% - Accent3 6" xfId="289" xr:uid="{00000000-0005-0000-0000-00001E010000}"/>
    <cellStyle name="20% - Accent3 7" xfId="290" xr:uid="{00000000-0005-0000-0000-00001F010000}"/>
    <cellStyle name="20% - Accent3 8" xfId="291" xr:uid="{00000000-0005-0000-0000-000020010000}"/>
    <cellStyle name="20% - Accent3 9" xfId="292" xr:uid="{00000000-0005-0000-0000-000021010000}"/>
    <cellStyle name="20% - Accent4 10" xfId="293" xr:uid="{00000000-0005-0000-0000-000022010000}"/>
    <cellStyle name="20% - Accent4 11" xfId="294" xr:uid="{00000000-0005-0000-0000-000023010000}"/>
    <cellStyle name="20% - Accent4 12" xfId="295" xr:uid="{00000000-0005-0000-0000-000024010000}"/>
    <cellStyle name="20% - Accent4 13" xfId="296" xr:uid="{00000000-0005-0000-0000-000025010000}"/>
    <cellStyle name="20% - Accent4 14" xfId="297" xr:uid="{00000000-0005-0000-0000-000026010000}"/>
    <cellStyle name="20% - Accent4 15" xfId="298" xr:uid="{00000000-0005-0000-0000-000027010000}"/>
    <cellStyle name="20% - Accent4 16" xfId="299" xr:uid="{00000000-0005-0000-0000-000028010000}"/>
    <cellStyle name="20% - Accent4 17" xfId="300" xr:uid="{00000000-0005-0000-0000-000029010000}"/>
    <cellStyle name="20% - Accent4 17 2" xfId="301" xr:uid="{00000000-0005-0000-0000-00002A010000}"/>
    <cellStyle name="20% - Accent4 17 2 2" xfId="302" xr:uid="{00000000-0005-0000-0000-00002B010000}"/>
    <cellStyle name="20% - Accent4 17 2 3" xfId="303" xr:uid="{00000000-0005-0000-0000-00002C010000}"/>
    <cellStyle name="20% - Accent4 17 3" xfId="304" xr:uid="{00000000-0005-0000-0000-00002D010000}"/>
    <cellStyle name="20% - Accent4 17 3 2" xfId="305" xr:uid="{00000000-0005-0000-0000-00002E010000}"/>
    <cellStyle name="20% - Accent4 17 3 3" xfId="306" xr:uid="{00000000-0005-0000-0000-00002F010000}"/>
    <cellStyle name="20% - Accent4 17 4" xfId="307" xr:uid="{00000000-0005-0000-0000-000030010000}"/>
    <cellStyle name="20% - Accent4 17 5" xfId="308" xr:uid="{00000000-0005-0000-0000-000031010000}"/>
    <cellStyle name="20% - Accent4 18" xfId="309" xr:uid="{00000000-0005-0000-0000-000032010000}"/>
    <cellStyle name="20% - Accent4 18 2" xfId="310" xr:uid="{00000000-0005-0000-0000-000033010000}"/>
    <cellStyle name="20% - Accent4 18 2 2" xfId="311" xr:uid="{00000000-0005-0000-0000-000034010000}"/>
    <cellStyle name="20% - Accent4 18 2 3" xfId="312" xr:uid="{00000000-0005-0000-0000-000035010000}"/>
    <cellStyle name="20% - Accent4 18 3" xfId="313" xr:uid="{00000000-0005-0000-0000-000036010000}"/>
    <cellStyle name="20% - Accent4 18 3 2" xfId="314" xr:uid="{00000000-0005-0000-0000-000037010000}"/>
    <cellStyle name="20% - Accent4 18 3 3" xfId="315" xr:uid="{00000000-0005-0000-0000-000038010000}"/>
    <cellStyle name="20% - Accent4 18 4" xfId="316" xr:uid="{00000000-0005-0000-0000-000039010000}"/>
    <cellStyle name="20% - Accent4 18 5" xfId="317" xr:uid="{00000000-0005-0000-0000-00003A010000}"/>
    <cellStyle name="20% - Accent4 19" xfId="318" xr:uid="{00000000-0005-0000-0000-00003B010000}"/>
    <cellStyle name="20% - Accent4 19 2" xfId="319" xr:uid="{00000000-0005-0000-0000-00003C010000}"/>
    <cellStyle name="20% - Accent4 19 2 2" xfId="320" xr:uid="{00000000-0005-0000-0000-00003D010000}"/>
    <cellStyle name="20% - Accent4 19 2 3" xfId="321" xr:uid="{00000000-0005-0000-0000-00003E010000}"/>
    <cellStyle name="20% - Accent4 19 3" xfId="322" xr:uid="{00000000-0005-0000-0000-00003F010000}"/>
    <cellStyle name="20% - Accent4 19 3 2" xfId="323" xr:uid="{00000000-0005-0000-0000-000040010000}"/>
    <cellStyle name="20% - Accent4 19 3 3" xfId="324" xr:uid="{00000000-0005-0000-0000-000041010000}"/>
    <cellStyle name="20% - Accent4 19 4" xfId="325" xr:uid="{00000000-0005-0000-0000-000042010000}"/>
    <cellStyle name="20% - Accent4 19 5" xfId="326" xr:uid="{00000000-0005-0000-0000-000043010000}"/>
    <cellStyle name="20% - Accent4 2" xfId="327" xr:uid="{00000000-0005-0000-0000-000044010000}"/>
    <cellStyle name="20% - Accent4 2 2" xfId="328" xr:uid="{00000000-0005-0000-0000-000045010000}"/>
    <cellStyle name="20% - Accent4 2 2 2" xfId="329" xr:uid="{00000000-0005-0000-0000-000046010000}"/>
    <cellStyle name="20% - Accent4 2 2 2 2" xfId="330" xr:uid="{00000000-0005-0000-0000-000047010000}"/>
    <cellStyle name="20% - Accent4 2 2 2 2 2" xfId="331" xr:uid="{00000000-0005-0000-0000-000048010000}"/>
    <cellStyle name="20% - Accent4 2 2 2 3" xfId="332" xr:uid="{00000000-0005-0000-0000-000049010000}"/>
    <cellStyle name="20% - Accent4 2 2 2 4" xfId="333" xr:uid="{00000000-0005-0000-0000-00004A010000}"/>
    <cellStyle name="20% - Accent4 2 2 3" xfId="334" xr:uid="{00000000-0005-0000-0000-00004B010000}"/>
    <cellStyle name="20% - Accent4 2 2 3 2" xfId="335" xr:uid="{00000000-0005-0000-0000-00004C010000}"/>
    <cellStyle name="20% - Accent4 2 2 4" xfId="336" xr:uid="{00000000-0005-0000-0000-00004D010000}"/>
    <cellStyle name="20% - Accent4 2 2 5" xfId="337" xr:uid="{00000000-0005-0000-0000-00004E010000}"/>
    <cellStyle name="20% - Accent4 2 3" xfId="338" xr:uid="{00000000-0005-0000-0000-00004F010000}"/>
    <cellStyle name="20% - Accent4 2 3 2" xfId="339" xr:uid="{00000000-0005-0000-0000-000050010000}"/>
    <cellStyle name="20% - Accent4 2 3 2 2" xfId="340" xr:uid="{00000000-0005-0000-0000-000051010000}"/>
    <cellStyle name="20% - Accent4 2 3 2 3" xfId="341" xr:uid="{00000000-0005-0000-0000-000052010000}"/>
    <cellStyle name="20% - Accent4 2 3 3" xfId="342" xr:uid="{00000000-0005-0000-0000-000053010000}"/>
    <cellStyle name="20% - Accent4 2 3 3 2" xfId="343" xr:uid="{00000000-0005-0000-0000-000054010000}"/>
    <cellStyle name="20% - Accent4 2 3 3 3" xfId="344" xr:uid="{00000000-0005-0000-0000-000055010000}"/>
    <cellStyle name="20% - Accent4 2 3 4" xfId="345" xr:uid="{00000000-0005-0000-0000-000056010000}"/>
    <cellStyle name="20% - Accent4 2 3 5" xfId="346" xr:uid="{00000000-0005-0000-0000-000057010000}"/>
    <cellStyle name="20% - Accent4 2 4" xfId="347" xr:uid="{00000000-0005-0000-0000-000058010000}"/>
    <cellStyle name="20% - Accent4 2 4 2" xfId="348" xr:uid="{00000000-0005-0000-0000-000059010000}"/>
    <cellStyle name="20% - Accent4 2 4 3" xfId="349" xr:uid="{00000000-0005-0000-0000-00005A010000}"/>
    <cellStyle name="20% - Accent4 2 5" xfId="350" xr:uid="{00000000-0005-0000-0000-00005B010000}"/>
    <cellStyle name="20% - Accent4 2 5 2" xfId="351" xr:uid="{00000000-0005-0000-0000-00005C010000}"/>
    <cellStyle name="20% - Accent4 2 6" xfId="352" xr:uid="{00000000-0005-0000-0000-00005D010000}"/>
    <cellStyle name="20% - Accent4 20" xfId="353" xr:uid="{00000000-0005-0000-0000-00005E010000}"/>
    <cellStyle name="20% - Accent4 20 2" xfId="354" xr:uid="{00000000-0005-0000-0000-00005F010000}"/>
    <cellStyle name="20% - Accent4 20 2 2" xfId="355" xr:uid="{00000000-0005-0000-0000-000060010000}"/>
    <cellStyle name="20% - Accent4 20 2 3" xfId="356" xr:uid="{00000000-0005-0000-0000-000061010000}"/>
    <cellStyle name="20% - Accent4 20 3" xfId="357" xr:uid="{00000000-0005-0000-0000-000062010000}"/>
    <cellStyle name="20% - Accent4 20 3 2" xfId="358" xr:uid="{00000000-0005-0000-0000-000063010000}"/>
    <cellStyle name="20% - Accent4 20 3 3" xfId="359" xr:uid="{00000000-0005-0000-0000-000064010000}"/>
    <cellStyle name="20% - Accent4 20 4" xfId="360" xr:uid="{00000000-0005-0000-0000-000065010000}"/>
    <cellStyle name="20% - Accent4 20 5" xfId="361" xr:uid="{00000000-0005-0000-0000-000066010000}"/>
    <cellStyle name="20% - Accent4 21" xfId="362" xr:uid="{00000000-0005-0000-0000-000067010000}"/>
    <cellStyle name="20% - Accent4 21 2" xfId="363" xr:uid="{00000000-0005-0000-0000-000068010000}"/>
    <cellStyle name="20% - Accent4 21 2 2" xfId="364" xr:uid="{00000000-0005-0000-0000-000069010000}"/>
    <cellStyle name="20% - Accent4 21 2 3" xfId="365" xr:uid="{00000000-0005-0000-0000-00006A010000}"/>
    <cellStyle name="20% - Accent4 21 3" xfId="366" xr:uid="{00000000-0005-0000-0000-00006B010000}"/>
    <cellStyle name="20% - Accent4 21 3 2" xfId="367" xr:uid="{00000000-0005-0000-0000-00006C010000}"/>
    <cellStyle name="20% - Accent4 21 3 3" xfId="368" xr:uid="{00000000-0005-0000-0000-00006D010000}"/>
    <cellStyle name="20% - Accent4 21 4" xfId="369" xr:uid="{00000000-0005-0000-0000-00006E010000}"/>
    <cellStyle name="20% - Accent4 21 5" xfId="370" xr:uid="{00000000-0005-0000-0000-00006F010000}"/>
    <cellStyle name="20% - Accent4 22" xfId="371" xr:uid="{00000000-0005-0000-0000-000070010000}"/>
    <cellStyle name="20% - Accent4 23" xfId="372" xr:uid="{00000000-0005-0000-0000-000071010000}"/>
    <cellStyle name="20% - Accent4 23 2" xfId="373" xr:uid="{00000000-0005-0000-0000-000072010000}"/>
    <cellStyle name="20% - Accent4 23 2 2" xfId="374" xr:uid="{00000000-0005-0000-0000-000073010000}"/>
    <cellStyle name="20% - Accent4 23 2 3" xfId="375" xr:uid="{00000000-0005-0000-0000-000074010000}"/>
    <cellStyle name="20% - Accent4 23 3" xfId="376" xr:uid="{00000000-0005-0000-0000-000075010000}"/>
    <cellStyle name="20% - Accent4 23 3 2" xfId="377" xr:uid="{00000000-0005-0000-0000-000076010000}"/>
    <cellStyle name="20% - Accent4 23 3 3" xfId="378" xr:uid="{00000000-0005-0000-0000-000077010000}"/>
    <cellStyle name="20% - Accent4 23 4" xfId="379" xr:uid="{00000000-0005-0000-0000-000078010000}"/>
    <cellStyle name="20% - Accent4 23 5" xfId="380" xr:uid="{00000000-0005-0000-0000-000079010000}"/>
    <cellStyle name="20% - Accent4 24" xfId="381" xr:uid="{00000000-0005-0000-0000-00007A010000}"/>
    <cellStyle name="20% - Accent4 3" xfId="382" xr:uid="{00000000-0005-0000-0000-00007B010000}"/>
    <cellStyle name="20% - Accent4 4" xfId="383" xr:uid="{00000000-0005-0000-0000-00007C010000}"/>
    <cellStyle name="20% - Accent4 5" xfId="384" xr:uid="{00000000-0005-0000-0000-00007D010000}"/>
    <cellStyle name="20% - Accent4 6" xfId="385" xr:uid="{00000000-0005-0000-0000-00007E010000}"/>
    <cellStyle name="20% - Accent4 7" xfId="386" xr:uid="{00000000-0005-0000-0000-00007F010000}"/>
    <cellStyle name="20% - Accent4 8" xfId="387" xr:uid="{00000000-0005-0000-0000-000080010000}"/>
    <cellStyle name="20% - Accent4 9" xfId="388" xr:uid="{00000000-0005-0000-0000-000081010000}"/>
    <cellStyle name="20% - Accent5 10" xfId="389" xr:uid="{00000000-0005-0000-0000-000082010000}"/>
    <cellStyle name="20% - Accent5 11" xfId="390" xr:uid="{00000000-0005-0000-0000-000083010000}"/>
    <cellStyle name="20% - Accent5 12" xfId="391" xr:uid="{00000000-0005-0000-0000-000084010000}"/>
    <cellStyle name="20% - Accent5 13" xfId="392" xr:uid="{00000000-0005-0000-0000-000085010000}"/>
    <cellStyle name="20% - Accent5 14" xfId="393" xr:uid="{00000000-0005-0000-0000-000086010000}"/>
    <cellStyle name="20% - Accent5 15" xfId="394" xr:uid="{00000000-0005-0000-0000-000087010000}"/>
    <cellStyle name="20% - Accent5 16" xfId="395" xr:uid="{00000000-0005-0000-0000-000088010000}"/>
    <cellStyle name="20% - Accent5 17" xfId="396" xr:uid="{00000000-0005-0000-0000-000089010000}"/>
    <cellStyle name="20% - Accent5 17 2" xfId="397" xr:uid="{00000000-0005-0000-0000-00008A010000}"/>
    <cellStyle name="20% - Accent5 17 2 2" xfId="398" xr:uid="{00000000-0005-0000-0000-00008B010000}"/>
    <cellStyle name="20% - Accent5 17 2 3" xfId="399" xr:uid="{00000000-0005-0000-0000-00008C010000}"/>
    <cellStyle name="20% - Accent5 17 3" xfId="400" xr:uid="{00000000-0005-0000-0000-00008D010000}"/>
    <cellStyle name="20% - Accent5 17 3 2" xfId="401" xr:uid="{00000000-0005-0000-0000-00008E010000}"/>
    <cellStyle name="20% - Accent5 17 3 3" xfId="402" xr:uid="{00000000-0005-0000-0000-00008F010000}"/>
    <cellStyle name="20% - Accent5 17 4" xfId="403" xr:uid="{00000000-0005-0000-0000-000090010000}"/>
    <cellStyle name="20% - Accent5 17 5" xfId="404" xr:uid="{00000000-0005-0000-0000-000091010000}"/>
    <cellStyle name="20% - Accent5 18" xfId="405" xr:uid="{00000000-0005-0000-0000-000092010000}"/>
    <cellStyle name="20% - Accent5 18 2" xfId="406" xr:uid="{00000000-0005-0000-0000-000093010000}"/>
    <cellStyle name="20% - Accent5 18 2 2" xfId="407" xr:uid="{00000000-0005-0000-0000-000094010000}"/>
    <cellStyle name="20% - Accent5 18 2 3" xfId="408" xr:uid="{00000000-0005-0000-0000-000095010000}"/>
    <cellStyle name="20% - Accent5 18 3" xfId="409" xr:uid="{00000000-0005-0000-0000-000096010000}"/>
    <cellStyle name="20% - Accent5 18 3 2" xfId="410" xr:uid="{00000000-0005-0000-0000-000097010000}"/>
    <cellStyle name="20% - Accent5 18 3 3" xfId="411" xr:uid="{00000000-0005-0000-0000-000098010000}"/>
    <cellStyle name="20% - Accent5 18 4" xfId="412" xr:uid="{00000000-0005-0000-0000-000099010000}"/>
    <cellStyle name="20% - Accent5 18 5" xfId="413" xr:uid="{00000000-0005-0000-0000-00009A010000}"/>
    <cellStyle name="20% - Accent5 19" xfId="414" xr:uid="{00000000-0005-0000-0000-00009B010000}"/>
    <cellStyle name="20% - Accent5 19 2" xfId="415" xr:uid="{00000000-0005-0000-0000-00009C010000}"/>
    <cellStyle name="20% - Accent5 19 2 2" xfId="416" xr:uid="{00000000-0005-0000-0000-00009D010000}"/>
    <cellStyle name="20% - Accent5 19 2 3" xfId="417" xr:uid="{00000000-0005-0000-0000-00009E010000}"/>
    <cellStyle name="20% - Accent5 19 3" xfId="418" xr:uid="{00000000-0005-0000-0000-00009F010000}"/>
    <cellStyle name="20% - Accent5 19 3 2" xfId="419" xr:uid="{00000000-0005-0000-0000-0000A0010000}"/>
    <cellStyle name="20% - Accent5 19 3 3" xfId="420" xr:uid="{00000000-0005-0000-0000-0000A1010000}"/>
    <cellStyle name="20% - Accent5 19 4" xfId="421" xr:uid="{00000000-0005-0000-0000-0000A2010000}"/>
    <cellStyle name="20% - Accent5 19 5" xfId="422" xr:uid="{00000000-0005-0000-0000-0000A3010000}"/>
    <cellStyle name="20% - Accent5 2" xfId="423" xr:uid="{00000000-0005-0000-0000-0000A4010000}"/>
    <cellStyle name="20% - Accent5 2 2" xfId="424" xr:uid="{00000000-0005-0000-0000-0000A5010000}"/>
    <cellStyle name="20% - Accent5 2 2 2" xfId="425" xr:uid="{00000000-0005-0000-0000-0000A6010000}"/>
    <cellStyle name="20% - Accent5 2 2 2 2" xfId="426" xr:uid="{00000000-0005-0000-0000-0000A7010000}"/>
    <cellStyle name="20% - Accent5 2 2 2 2 2" xfId="427" xr:uid="{00000000-0005-0000-0000-0000A8010000}"/>
    <cellStyle name="20% - Accent5 2 2 2 3" xfId="428" xr:uid="{00000000-0005-0000-0000-0000A9010000}"/>
    <cellStyle name="20% - Accent5 2 2 2 4" xfId="429" xr:uid="{00000000-0005-0000-0000-0000AA010000}"/>
    <cellStyle name="20% - Accent5 2 2 3" xfId="430" xr:uid="{00000000-0005-0000-0000-0000AB010000}"/>
    <cellStyle name="20% - Accent5 2 2 3 2" xfId="431" xr:uid="{00000000-0005-0000-0000-0000AC010000}"/>
    <cellStyle name="20% - Accent5 2 2 4" xfId="432" xr:uid="{00000000-0005-0000-0000-0000AD010000}"/>
    <cellStyle name="20% - Accent5 2 2 5" xfId="433" xr:uid="{00000000-0005-0000-0000-0000AE010000}"/>
    <cellStyle name="20% - Accent5 2 3" xfId="434" xr:uid="{00000000-0005-0000-0000-0000AF010000}"/>
    <cellStyle name="20% - Accent5 2 3 2" xfId="435" xr:uid="{00000000-0005-0000-0000-0000B0010000}"/>
    <cellStyle name="20% - Accent5 2 3 2 2" xfId="436" xr:uid="{00000000-0005-0000-0000-0000B1010000}"/>
    <cellStyle name="20% - Accent5 2 3 2 3" xfId="437" xr:uid="{00000000-0005-0000-0000-0000B2010000}"/>
    <cellStyle name="20% - Accent5 2 3 3" xfId="438" xr:uid="{00000000-0005-0000-0000-0000B3010000}"/>
    <cellStyle name="20% - Accent5 2 3 3 2" xfId="439" xr:uid="{00000000-0005-0000-0000-0000B4010000}"/>
    <cellStyle name="20% - Accent5 2 3 3 3" xfId="440" xr:uid="{00000000-0005-0000-0000-0000B5010000}"/>
    <cellStyle name="20% - Accent5 2 3 4" xfId="441" xr:uid="{00000000-0005-0000-0000-0000B6010000}"/>
    <cellStyle name="20% - Accent5 2 3 5" xfId="442" xr:uid="{00000000-0005-0000-0000-0000B7010000}"/>
    <cellStyle name="20% - Accent5 2 4" xfId="443" xr:uid="{00000000-0005-0000-0000-0000B8010000}"/>
    <cellStyle name="20% - Accent5 2 4 2" xfId="444" xr:uid="{00000000-0005-0000-0000-0000B9010000}"/>
    <cellStyle name="20% - Accent5 2 4 3" xfId="445" xr:uid="{00000000-0005-0000-0000-0000BA010000}"/>
    <cellStyle name="20% - Accent5 2 5" xfId="446" xr:uid="{00000000-0005-0000-0000-0000BB010000}"/>
    <cellStyle name="20% - Accent5 2 5 2" xfId="447" xr:uid="{00000000-0005-0000-0000-0000BC010000}"/>
    <cellStyle name="20% - Accent5 2 6" xfId="448" xr:uid="{00000000-0005-0000-0000-0000BD010000}"/>
    <cellStyle name="20% - Accent5 20" xfId="449" xr:uid="{00000000-0005-0000-0000-0000BE010000}"/>
    <cellStyle name="20% - Accent5 20 2" xfId="450" xr:uid="{00000000-0005-0000-0000-0000BF010000}"/>
    <cellStyle name="20% - Accent5 20 2 2" xfId="451" xr:uid="{00000000-0005-0000-0000-0000C0010000}"/>
    <cellStyle name="20% - Accent5 20 2 3" xfId="452" xr:uid="{00000000-0005-0000-0000-0000C1010000}"/>
    <cellStyle name="20% - Accent5 20 3" xfId="453" xr:uid="{00000000-0005-0000-0000-0000C2010000}"/>
    <cellStyle name="20% - Accent5 20 3 2" xfId="454" xr:uid="{00000000-0005-0000-0000-0000C3010000}"/>
    <cellStyle name="20% - Accent5 20 3 3" xfId="455" xr:uid="{00000000-0005-0000-0000-0000C4010000}"/>
    <cellStyle name="20% - Accent5 20 4" xfId="456" xr:uid="{00000000-0005-0000-0000-0000C5010000}"/>
    <cellStyle name="20% - Accent5 20 5" xfId="457" xr:uid="{00000000-0005-0000-0000-0000C6010000}"/>
    <cellStyle name="20% - Accent5 21" xfId="458" xr:uid="{00000000-0005-0000-0000-0000C7010000}"/>
    <cellStyle name="20% - Accent5 21 2" xfId="459" xr:uid="{00000000-0005-0000-0000-0000C8010000}"/>
    <cellStyle name="20% - Accent5 21 2 2" xfId="460" xr:uid="{00000000-0005-0000-0000-0000C9010000}"/>
    <cellStyle name="20% - Accent5 21 2 3" xfId="461" xr:uid="{00000000-0005-0000-0000-0000CA010000}"/>
    <cellStyle name="20% - Accent5 21 3" xfId="462" xr:uid="{00000000-0005-0000-0000-0000CB010000}"/>
    <cellStyle name="20% - Accent5 21 3 2" xfId="463" xr:uid="{00000000-0005-0000-0000-0000CC010000}"/>
    <cellStyle name="20% - Accent5 21 3 3" xfId="464" xr:uid="{00000000-0005-0000-0000-0000CD010000}"/>
    <cellStyle name="20% - Accent5 21 4" xfId="465" xr:uid="{00000000-0005-0000-0000-0000CE010000}"/>
    <cellStyle name="20% - Accent5 21 5" xfId="466" xr:uid="{00000000-0005-0000-0000-0000CF010000}"/>
    <cellStyle name="20% - Accent5 22" xfId="467" xr:uid="{00000000-0005-0000-0000-0000D0010000}"/>
    <cellStyle name="20% - Accent5 23" xfId="468" xr:uid="{00000000-0005-0000-0000-0000D1010000}"/>
    <cellStyle name="20% - Accent5 23 2" xfId="469" xr:uid="{00000000-0005-0000-0000-0000D2010000}"/>
    <cellStyle name="20% - Accent5 23 2 2" xfId="470" xr:uid="{00000000-0005-0000-0000-0000D3010000}"/>
    <cellStyle name="20% - Accent5 23 2 3" xfId="471" xr:uid="{00000000-0005-0000-0000-0000D4010000}"/>
    <cellStyle name="20% - Accent5 23 3" xfId="472" xr:uid="{00000000-0005-0000-0000-0000D5010000}"/>
    <cellStyle name="20% - Accent5 23 3 2" xfId="473" xr:uid="{00000000-0005-0000-0000-0000D6010000}"/>
    <cellStyle name="20% - Accent5 23 3 3" xfId="474" xr:uid="{00000000-0005-0000-0000-0000D7010000}"/>
    <cellStyle name="20% - Accent5 23 4" xfId="475" xr:uid="{00000000-0005-0000-0000-0000D8010000}"/>
    <cellStyle name="20% - Accent5 23 5" xfId="476" xr:uid="{00000000-0005-0000-0000-0000D9010000}"/>
    <cellStyle name="20% - Accent5 24" xfId="477" xr:uid="{00000000-0005-0000-0000-0000DA010000}"/>
    <cellStyle name="20% - Accent5 3" xfId="478" xr:uid="{00000000-0005-0000-0000-0000DB010000}"/>
    <cellStyle name="20% - Accent5 4" xfId="479" xr:uid="{00000000-0005-0000-0000-0000DC010000}"/>
    <cellStyle name="20% - Accent5 5" xfId="480" xr:uid="{00000000-0005-0000-0000-0000DD010000}"/>
    <cellStyle name="20% - Accent5 6" xfId="481" xr:uid="{00000000-0005-0000-0000-0000DE010000}"/>
    <cellStyle name="20% - Accent5 7" xfId="482" xr:uid="{00000000-0005-0000-0000-0000DF010000}"/>
    <cellStyle name="20% - Accent5 8" xfId="483" xr:uid="{00000000-0005-0000-0000-0000E0010000}"/>
    <cellStyle name="20% - Accent5 9" xfId="484" xr:uid="{00000000-0005-0000-0000-0000E1010000}"/>
    <cellStyle name="20% - Accent6 10" xfId="485" xr:uid="{00000000-0005-0000-0000-0000E2010000}"/>
    <cellStyle name="20% - Accent6 11" xfId="486" xr:uid="{00000000-0005-0000-0000-0000E3010000}"/>
    <cellStyle name="20% - Accent6 12" xfId="487" xr:uid="{00000000-0005-0000-0000-0000E4010000}"/>
    <cellStyle name="20% - Accent6 13" xfId="488" xr:uid="{00000000-0005-0000-0000-0000E5010000}"/>
    <cellStyle name="20% - Accent6 14" xfId="489" xr:uid="{00000000-0005-0000-0000-0000E6010000}"/>
    <cellStyle name="20% - Accent6 15" xfId="490" xr:uid="{00000000-0005-0000-0000-0000E7010000}"/>
    <cellStyle name="20% - Accent6 16" xfId="491" xr:uid="{00000000-0005-0000-0000-0000E8010000}"/>
    <cellStyle name="20% - Accent6 17" xfId="492" xr:uid="{00000000-0005-0000-0000-0000E9010000}"/>
    <cellStyle name="20% - Accent6 17 2" xfId="493" xr:uid="{00000000-0005-0000-0000-0000EA010000}"/>
    <cellStyle name="20% - Accent6 17 2 2" xfId="494" xr:uid="{00000000-0005-0000-0000-0000EB010000}"/>
    <cellStyle name="20% - Accent6 17 2 3" xfId="495" xr:uid="{00000000-0005-0000-0000-0000EC010000}"/>
    <cellStyle name="20% - Accent6 17 3" xfId="496" xr:uid="{00000000-0005-0000-0000-0000ED010000}"/>
    <cellStyle name="20% - Accent6 17 3 2" xfId="497" xr:uid="{00000000-0005-0000-0000-0000EE010000}"/>
    <cellStyle name="20% - Accent6 17 3 3" xfId="498" xr:uid="{00000000-0005-0000-0000-0000EF010000}"/>
    <cellStyle name="20% - Accent6 17 4" xfId="499" xr:uid="{00000000-0005-0000-0000-0000F0010000}"/>
    <cellStyle name="20% - Accent6 17 5" xfId="500" xr:uid="{00000000-0005-0000-0000-0000F1010000}"/>
    <cellStyle name="20% - Accent6 18" xfId="501" xr:uid="{00000000-0005-0000-0000-0000F2010000}"/>
    <cellStyle name="20% - Accent6 18 2" xfId="502" xr:uid="{00000000-0005-0000-0000-0000F3010000}"/>
    <cellStyle name="20% - Accent6 18 2 2" xfId="503" xr:uid="{00000000-0005-0000-0000-0000F4010000}"/>
    <cellStyle name="20% - Accent6 18 2 3" xfId="504" xr:uid="{00000000-0005-0000-0000-0000F5010000}"/>
    <cellStyle name="20% - Accent6 18 3" xfId="505" xr:uid="{00000000-0005-0000-0000-0000F6010000}"/>
    <cellStyle name="20% - Accent6 18 3 2" xfId="506" xr:uid="{00000000-0005-0000-0000-0000F7010000}"/>
    <cellStyle name="20% - Accent6 18 3 3" xfId="507" xr:uid="{00000000-0005-0000-0000-0000F8010000}"/>
    <cellStyle name="20% - Accent6 18 4" xfId="508" xr:uid="{00000000-0005-0000-0000-0000F9010000}"/>
    <cellStyle name="20% - Accent6 18 5" xfId="509" xr:uid="{00000000-0005-0000-0000-0000FA010000}"/>
    <cellStyle name="20% - Accent6 19" xfId="510" xr:uid="{00000000-0005-0000-0000-0000FB010000}"/>
    <cellStyle name="20% - Accent6 19 2" xfId="511" xr:uid="{00000000-0005-0000-0000-0000FC010000}"/>
    <cellStyle name="20% - Accent6 19 2 2" xfId="512" xr:uid="{00000000-0005-0000-0000-0000FD010000}"/>
    <cellStyle name="20% - Accent6 19 2 3" xfId="513" xr:uid="{00000000-0005-0000-0000-0000FE010000}"/>
    <cellStyle name="20% - Accent6 19 3" xfId="514" xr:uid="{00000000-0005-0000-0000-0000FF010000}"/>
    <cellStyle name="20% - Accent6 19 3 2" xfId="515" xr:uid="{00000000-0005-0000-0000-000000020000}"/>
    <cellStyle name="20% - Accent6 19 3 3" xfId="516" xr:uid="{00000000-0005-0000-0000-000001020000}"/>
    <cellStyle name="20% - Accent6 19 4" xfId="517" xr:uid="{00000000-0005-0000-0000-000002020000}"/>
    <cellStyle name="20% - Accent6 19 5" xfId="518" xr:uid="{00000000-0005-0000-0000-000003020000}"/>
    <cellStyle name="20% - Accent6 2" xfId="519" xr:uid="{00000000-0005-0000-0000-000004020000}"/>
    <cellStyle name="20% - Accent6 2 2" xfId="520" xr:uid="{00000000-0005-0000-0000-000005020000}"/>
    <cellStyle name="20% - Accent6 2 2 2" xfId="521" xr:uid="{00000000-0005-0000-0000-000006020000}"/>
    <cellStyle name="20% - Accent6 2 2 2 2" xfId="522" xr:uid="{00000000-0005-0000-0000-000007020000}"/>
    <cellStyle name="20% - Accent6 2 2 2 2 2" xfId="523" xr:uid="{00000000-0005-0000-0000-000008020000}"/>
    <cellStyle name="20% - Accent6 2 2 2 3" xfId="524" xr:uid="{00000000-0005-0000-0000-000009020000}"/>
    <cellStyle name="20% - Accent6 2 2 2 4" xfId="525" xr:uid="{00000000-0005-0000-0000-00000A020000}"/>
    <cellStyle name="20% - Accent6 2 2 3" xfId="526" xr:uid="{00000000-0005-0000-0000-00000B020000}"/>
    <cellStyle name="20% - Accent6 2 2 3 2" xfId="527" xr:uid="{00000000-0005-0000-0000-00000C020000}"/>
    <cellStyle name="20% - Accent6 2 2 4" xfId="528" xr:uid="{00000000-0005-0000-0000-00000D020000}"/>
    <cellStyle name="20% - Accent6 2 2 5" xfId="529" xr:uid="{00000000-0005-0000-0000-00000E020000}"/>
    <cellStyle name="20% - Accent6 2 3" xfId="530" xr:uid="{00000000-0005-0000-0000-00000F020000}"/>
    <cellStyle name="20% - Accent6 2 3 2" xfId="531" xr:uid="{00000000-0005-0000-0000-000010020000}"/>
    <cellStyle name="20% - Accent6 2 3 2 2" xfId="532" xr:uid="{00000000-0005-0000-0000-000011020000}"/>
    <cellStyle name="20% - Accent6 2 3 2 3" xfId="533" xr:uid="{00000000-0005-0000-0000-000012020000}"/>
    <cellStyle name="20% - Accent6 2 3 3" xfId="534" xr:uid="{00000000-0005-0000-0000-000013020000}"/>
    <cellStyle name="20% - Accent6 2 3 3 2" xfId="535" xr:uid="{00000000-0005-0000-0000-000014020000}"/>
    <cellStyle name="20% - Accent6 2 3 3 3" xfId="536" xr:uid="{00000000-0005-0000-0000-000015020000}"/>
    <cellStyle name="20% - Accent6 2 3 4" xfId="537" xr:uid="{00000000-0005-0000-0000-000016020000}"/>
    <cellStyle name="20% - Accent6 2 3 5" xfId="538" xr:uid="{00000000-0005-0000-0000-000017020000}"/>
    <cellStyle name="20% - Accent6 2 4" xfId="539" xr:uid="{00000000-0005-0000-0000-000018020000}"/>
    <cellStyle name="20% - Accent6 2 4 2" xfId="540" xr:uid="{00000000-0005-0000-0000-000019020000}"/>
    <cellStyle name="20% - Accent6 2 4 3" xfId="541" xr:uid="{00000000-0005-0000-0000-00001A020000}"/>
    <cellStyle name="20% - Accent6 2 5" xfId="542" xr:uid="{00000000-0005-0000-0000-00001B020000}"/>
    <cellStyle name="20% - Accent6 2 5 2" xfId="543" xr:uid="{00000000-0005-0000-0000-00001C020000}"/>
    <cellStyle name="20% - Accent6 2 6" xfId="544" xr:uid="{00000000-0005-0000-0000-00001D020000}"/>
    <cellStyle name="20% - Accent6 20" xfId="545" xr:uid="{00000000-0005-0000-0000-00001E020000}"/>
    <cellStyle name="20% - Accent6 20 2" xfId="546" xr:uid="{00000000-0005-0000-0000-00001F020000}"/>
    <cellStyle name="20% - Accent6 20 2 2" xfId="547" xr:uid="{00000000-0005-0000-0000-000020020000}"/>
    <cellStyle name="20% - Accent6 20 2 3" xfId="548" xr:uid="{00000000-0005-0000-0000-000021020000}"/>
    <cellStyle name="20% - Accent6 20 3" xfId="549" xr:uid="{00000000-0005-0000-0000-000022020000}"/>
    <cellStyle name="20% - Accent6 20 3 2" xfId="550" xr:uid="{00000000-0005-0000-0000-000023020000}"/>
    <cellStyle name="20% - Accent6 20 3 3" xfId="551" xr:uid="{00000000-0005-0000-0000-000024020000}"/>
    <cellStyle name="20% - Accent6 20 4" xfId="552" xr:uid="{00000000-0005-0000-0000-000025020000}"/>
    <cellStyle name="20% - Accent6 20 5" xfId="553" xr:uid="{00000000-0005-0000-0000-000026020000}"/>
    <cellStyle name="20% - Accent6 21" xfId="554" xr:uid="{00000000-0005-0000-0000-000027020000}"/>
    <cellStyle name="20% - Accent6 21 2" xfId="555" xr:uid="{00000000-0005-0000-0000-000028020000}"/>
    <cellStyle name="20% - Accent6 21 2 2" xfId="556" xr:uid="{00000000-0005-0000-0000-000029020000}"/>
    <cellStyle name="20% - Accent6 21 2 3" xfId="557" xr:uid="{00000000-0005-0000-0000-00002A020000}"/>
    <cellStyle name="20% - Accent6 21 3" xfId="558" xr:uid="{00000000-0005-0000-0000-00002B020000}"/>
    <cellStyle name="20% - Accent6 21 3 2" xfId="559" xr:uid="{00000000-0005-0000-0000-00002C020000}"/>
    <cellStyle name="20% - Accent6 21 3 3" xfId="560" xr:uid="{00000000-0005-0000-0000-00002D020000}"/>
    <cellStyle name="20% - Accent6 21 4" xfId="561" xr:uid="{00000000-0005-0000-0000-00002E020000}"/>
    <cellStyle name="20% - Accent6 21 5" xfId="562" xr:uid="{00000000-0005-0000-0000-00002F020000}"/>
    <cellStyle name="20% - Accent6 22" xfId="563" xr:uid="{00000000-0005-0000-0000-000030020000}"/>
    <cellStyle name="20% - Accent6 23" xfId="564" xr:uid="{00000000-0005-0000-0000-000031020000}"/>
    <cellStyle name="20% - Accent6 23 2" xfId="565" xr:uid="{00000000-0005-0000-0000-000032020000}"/>
    <cellStyle name="20% - Accent6 23 2 2" xfId="566" xr:uid="{00000000-0005-0000-0000-000033020000}"/>
    <cellStyle name="20% - Accent6 23 2 3" xfId="567" xr:uid="{00000000-0005-0000-0000-000034020000}"/>
    <cellStyle name="20% - Accent6 23 3" xfId="568" xr:uid="{00000000-0005-0000-0000-000035020000}"/>
    <cellStyle name="20% - Accent6 23 3 2" xfId="569" xr:uid="{00000000-0005-0000-0000-000036020000}"/>
    <cellStyle name="20% - Accent6 23 3 3" xfId="570" xr:uid="{00000000-0005-0000-0000-000037020000}"/>
    <cellStyle name="20% - Accent6 23 4" xfId="571" xr:uid="{00000000-0005-0000-0000-000038020000}"/>
    <cellStyle name="20% - Accent6 23 5" xfId="572" xr:uid="{00000000-0005-0000-0000-000039020000}"/>
    <cellStyle name="20% - Accent6 24" xfId="573" xr:uid="{00000000-0005-0000-0000-00003A020000}"/>
    <cellStyle name="20% - Accent6 3" xfId="574" xr:uid="{00000000-0005-0000-0000-00003B020000}"/>
    <cellStyle name="20% - Accent6 4" xfId="575" xr:uid="{00000000-0005-0000-0000-00003C020000}"/>
    <cellStyle name="20% - Accent6 5" xfId="576" xr:uid="{00000000-0005-0000-0000-00003D020000}"/>
    <cellStyle name="20% - Accent6 6" xfId="577" xr:uid="{00000000-0005-0000-0000-00003E020000}"/>
    <cellStyle name="20% - Accent6 7" xfId="578" xr:uid="{00000000-0005-0000-0000-00003F020000}"/>
    <cellStyle name="20% - Accent6 8" xfId="579" xr:uid="{00000000-0005-0000-0000-000040020000}"/>
    <cellStyle name="20% - Accent6 9" xfId="580" xr:uid="{00000000-0005-0000-0000-000041020000}"/>
    <cellStyle name="40% - Accent1 10" xfId="581" xr:uid="{00000000-0005-0000-0000-000042020000}"/>
    <cellStyle name="40% - Accent1 11" xfId="582" xr:uid="{00000000-0005-0000-0000-000043020000}"/>
    <cellStyle name="40% - Accent1 12" xfId="583" xr:uid="{00000000-0005-0000-0000-000044020000}"/>
    <cellStyle name="40% - Accent1 13" xfId="584" xr:uid="{00000000-0005-0000-0000-000045020000}"/>
    <cellStyle name="40% - Accent1 14" xfId="585" xr:uid="{00000000-0005-0000-0000-000046020000}"/>
    <cellStyle name="40% - Accent1 15" xfId="586" xr:uid="{00000000-0005-0000-0000-000047020000}"/>
    <cellStyle name="40% - Accent1 16" xfId="587" xr:uid="{00000000-0005-0000-0000-000048020000}"/>
    <cellStyle name="40% - Accent1 17" xfId="588" xr:uid="{00000000-0005-0000-0000-000049020000}"/>
    <cellStyle name="40% - Accent1 17 2" xfId="589" xr:uid="{00000000-0005-0000-0000-00004A020000}"/>
    <cellStyle name="40% - Accent1 17 2 2" xfId="590" xr:uid="{00000000-0005-0000-0000-00004B020000}"/>
    <cellStyle name="40% - Accent1 17 2 3" xfId="591" xr:uid="{00000000-0005-0000-0000-00004C020000}"/>
    <cellStyle name="40% - Accent1 17 3" xfId="592" xr:uid="{00000000-0005-0000-0000-00004D020000}"/>
    <cellStyle name="40% - Accent1 17 3 2" xfId="593" xr:uid="{00000000-0005-0000-0000-00004E020000}"/>
    <cellStyle name="40% - Accent1 17 3 3" xfId="594" xr:uid="{00000000-0005-0000-0000-00004F020000}"/>
    <cellStyle name="40% - Accent1 17 4" xfId="595" xr:uid="{00000000-0005-0000-0000-000050020000}"/>
    <cellStyle name="40% - Accent1 17 5" xfId="596" xr:uid="{00000000-0005-0000-0000-000051020000}"/>
    <cellStyle name="40% - Accent1 18" xfId="597" xr:uid="{00000000-0005-0000-0000-000052020000}"/>
    <cellStyle name="40% - Accent1 18 2" xfId="598" xr:uid="{00000000-0005-0000-0000-000053020000}"/>
    <cellStyle name="40% - Accent1 18 2 2" xfId="599" xr:uid="{00000000-0005-0000-0000-000054020000}"/>
    <cellStyle name="40% - Accent1 18 2 3" xfId="600" xr:uid="{00000000-0005-0000-0000-000055020000}"/>
    <cellStyle name="40% - Accent1 18 3" xfId="601" xr:uid="{00000000-0005-0000-0000-000056020000}"/>
    <cellStyle name="40% - Accent1 18 3 2" xfId="602" xr:uid="{00000000-0005-0000-0000-000057020000}"/>
    <cellStyle name="40% - Accent1 18 3 3" xfId="603" xr:uid="{00000000-0005-0000-0000-000058020000}"/>
    <cellStyle name="40% - Accent1 18 4" xfId="604" xr:uid="{00000000-0005-0000-0000-000059020000}"/>
    <cellStyle name="40% - Accent1 18 5" xfId="605" xr:uid="{00000000-0005-0000-0000-00005A020000}"/>
    <cellStyle name="40% - Accent1 19" xfId="606" xr:uid="{00000000-0005-0000-0000-00005B020000}"/>
    <cellStyle name="40% - Accent1 19 2" xfId="607" xr:uid="{00000000-0005-0000-0000-00005C020000}"/>
    <cellStyle name="40% - Accent1 19 2 2" xfId="608" xr:uid="{00000000-0005-0000-0000-00005D020000}"/>
    <cellStyle name="40% - Accent1 19 2 3" xfId="609" xr:uid="{00000000-0005-0000-0000-00005E020000}"/>
    <cellStyle name="40% - Accent1 19 3" xfId="610" xr:uid="{00000000-0005-0000-0000-00005F020000}"/>
    <cellStyle name="40% - Accent1 19 3 2" xfId="611" xr:uid="{00000000-0005-0000-0000-000060020000}"/>
    <cellStyle name="40% - Accent1 19 3 3" xfId="612" xr:uid="{00000000-0005-0000-0000-000061020000}"/>
    <cellStyle name="40% - Accent1 19 4" xfId="613" xr:uid="{00000000-0005-0000-0000-000062020000}"/>
    <cellStyle name="40% - Accent1 19 5" xfId="614" xr:uid="{00000000-0005-0000-0000-000063020000}"/>
    <cellStyle name="40% - Accent1 2" xfId="615" xr:uid="{00000000-0005-0000-0000-000064020000}"/>
    <cellStyle name="40% - Accent1 2 2" xfId="616" xr:uid="{00000000-0005-0000-0000-000065020000}"/>
    <cellStyle name="40% - Accent1 2 2 2" xfId="617" xr:uid="{00000000-0005-0000-0000-000066020000}"/>
    <cellStyle name="40% - Accent1 2 2 2 2" xfId="618" xr:uid="{00000000-0005-0000-0000-000067020000}"/>
    <cellStyle name="40% - Accent1 2 2 2 2 2" xfId="619" xr:uid="{00000000-0005-0000-0000-000068020000}"/>
    <cellStyle name="40% - Accent1 2 2 2 3" xfId="620" xr:uid="{00000000-0005-0000-0000-000069020000}"/>
    <cellStyle name="40% - Accent1 2 2 2 4" xfId="621" xr:uid="{00000000-0005-0000-0000-00006A020000}"/>
    <cellStyle name="40% - Accent1 2 2 3" xfId="622" xr:uid="{00000000-0005-0000-0000-00006B020000}"/>
    <cellStyle name="40% - Accent1 2 2 3 2" xfId="623" xr:uid="{00000000-0005-0000-0000-00006C020000}"/>
    <cellStyle name="40% - Accent1 2 2 4" xfId="624" xr:uid="{00000000-0005-0000-0000-00006D020000}"/>
    <cellStyle name="40% - Accent1 2 2 5" xfId="625" xr:uid="{00000000-0005-0000-0000-00006E020000}"/>
    <cellStyle name="40% - Accent1 2 3" xfId="626" xr:uid="{00000000-0005-0000-0000-00006F020000}"/>
    <cellStyle name="40% - Accent1 2 3 2" xfId="627" xr:uid="{00000000-0005-0000-0000-000070020000}"/>
    <cellStyle name="40% - Accent1 2 3 2 2" xfId="628" xr:uid="{00000000-0005-0000-0000-000071020000}"/>
    <cellStyle name="40% - Accent1 2 3 2 3" xfId="629" xr:uid="{00000000-0005-0000-0000-000072020000}"/>
    <cellStyle name="40% - Accent1 2 3 3" xfId="630" xr:uid="{00000000-0005-0000-0000-000073020000}"/>
    <cellStyle name="40% - Accent1 2 3 3 2" xfId="631" xr:uid="{00000000-0005-0000-0000-000074020000}"/>
    <cellStyle name="40% - Accent1 2 3 3 3" xfId="632" xr:uid="{00000000-0005-0000-0000-000075020000}"/>
    <cellStyle name="40% - Accent1 2 3 4" xfId="633" xr:uid="{00000000-0005-0000-0000-000076020000}"/>
    <cellStyle name="40% - Accent1 2 3 5" xfId="634" xr:uid="{00000000-0005-0000-0000-000077020000}"/>
    <cellStyle name="40% - Accent1 2 4" xfId="635" xr:uid="{00000000-0005-0000-0000-000078020000}"/>
    <cellStyle name="40% - Accent1 2 4 2" xfId="636" xr:uid="{00000000-0005-0000-0000-000079020000}"/>
    <cellStyle name="40% - Accent1 2 4 3" xfId="637" xr:uid="{00000000-0005-0000-0000-00007A020000}"/>
    <cellStyle name="40% - Accent1 2 5" xfId="638" xr:uid="{00000000-0005-0000-0000-00007B020000}"/>
    <cellStyle name="40% - Accent1 2 5 2" xfId="639" xr:uid="{00000000-0005-0000-0000-00007C020000}"/>
    <cellStyle name="40% - Accent1 2 6" xfId="640" xr:uid="{00000000-0005-0000-0000-00007D020000}"/>
    <cellStyle name="40% - Accent1 20" xfId="641" xr:uid="{00000000-0005-0000-0000-00007E020000}"/>
    <cellStyle name="40% - Accent1 20 2" xfId="642" xr:uid="{00000000-0005-0000-0000-00007F020000}"/>
    <cellStyle name="40% - Accent1 20 2 2" xfId="643" xr:uid="{00000000-0005-0000-0000-000080020000}"/>
    <cellStyle name="40% - Accent1 20 2 3" xfId="644" xr:uid="{00000000-0005-0000-0000-000081020000}"/>
    <cellStyle name="40% - Accent1 20 3" xfId="645" xr:uid="{00000000-0005-0000-0000-000082020000}"/>
    <cellStyle name="40% - Accent1 20 3 2" xfId="646" xr:uid="{00000000-0005-0000-0000-000083020000}"/>
    <cellStyle name="40% - Accent1 20 3 3" xfId="647" xr:uid="{00000000-0005-0000-0000-000084020000}"/>
    <cellStyle name="40% - Accent1 20 4" xfId="648" xr:uid="{00000000-0005-0000-0000-000085020000}"/>
    <cellStyle name="40% - Accent1 20 5" xfId="649" xr:uid="{00000000-0005-0000-0000-000086020000}"/>
    <cellStyle name="40% - Accent1 21" xfId="650" xr:uid="{00000000-0005-0000-0000-000087020000}"/>
    <cellStyle name="40% - Accent1 21 2" xfId="651" xr:uid="{00000000-0005-0000-0000-000088020000}"/>
    <cellStyle name="40% - Accent1 21 2 2" xfId="652" xr:uid="{00000000-0005-0000-0000-000089020000}"/>
    <cellStyle name="40% - Accent1 21 2 3" xfId="653" xr:uid="{00000000-0005-0000-0000-00008A020000}"/>
    <cellStyle name="40% - Accent1 21 3" xfId="654" xr:uid="{00000000-0005-0000-0000-00008B020000}"/>
    <cellStyle name="40% - Accent1 21 3 2" xfId="655" xr:uid="{00000000-0005-0000-0000-00008C020000}"/>
    <cellStyle name="40% - Accent1 21 3 3" xfId="656" xr:uid="{00000000-0005-0000-0000-00008D020000}"/>
    <cellStyle name="40% - Accent1 21 4" xfId="657" xr:uid="{00000000-0005-0000-0000-00008E020000}"/>
    <cellStyle name="40% - Accent1 21 5" xfId="658" xr:uid="{00000000-0005-0000-0000-00008F020000}"/>
    <cellStyle name="40% - Accent1 22" xfId="659" xr:uid="{00000000-0005-0000-0000-000090020000}"/>
    <cellStyle name="40% - Accent1 23" xfId="660" xr:uid="{00000000-0005-0000-0000-000091020000}"/>
    <cellStyle name="40% - Accent1 23 2" xfId="661" xr:uid="{00000000-0005-0000-0000-000092020000}"/>
    <cellStyle name="40% - Accent1 23 2 2" xfId="662" xr:uid="{00000000-0005-0000-0000-000093020000}"/>
    <cellStyle name="40% - Accent1 23 2 3" xfId="663" xr:uid="{00000000-0005-0000-0000-000094020000}"/>
    <cellStyle name="40% - Accent1 23 3" xfId="664" xr:uid="{00000000-0005-0000-0000-000095020000}"/>
    <cellStyle name="40% - Accent1 23 3 2" xfId="665" xr:uid="{00000000-0005-0000-0000-000096020000}"/>
    <cellStyle name="40% - Accent1 23 3 3" xfId="666" xr:uid="{00000000-0005-0000-0000-000097020000}"/>
    <cellStyle name="40% - Accent1 23 4" xfId="667" xr:uid="{00000000-0005-0000-0000-000098020000}"/>
    <cellStyle name="40% - Accent1 23 5" xfId="668" xr:uid="{00000000-0005-0000-0000-000099020000}"/>
    <cellStyle name="40% - Accent1 24" xfId="669" xr:uid="{00000000-0005-0000-0000-00009A020000}"/>
    <cellStyle name="40% - Accent1 25" xfId="670" xr:uid="{00000000-0005-0000-0000-00009B020000}"/>
    <cellStyle name="40% - Accent1 26" xfId="671" xr:uid="{00000000-0005-0000-0000-00009C020000}"/>
    <cellStyle name="40% - Accent1 3" xfId="672" xr:uid="{00000000-0005-0000-0000-00009D020000}"/>
    <cellStyle name="40% - Accent1 4" xfId="673" xr:uid="{00000000-0005-0000-0000-00009E020000}"/>
    <cellStyle name="40% - Accent1 5" xfId="674" xr:uid="{00000000-0005-0000-0000-00009F020000}"/>
    <cellStyle name="40% - Accent1 6" xfId="675" xr:uid="{00000000-0005-0000-0000-0000A0020000}"/>
    <cellStyle name="40% - Accent1 7" xfId="676" xr:uid="{00000000-0005-0000-0000-0000A1020000}"/>
    <cellStyle name="40% - Accent1 8" xfId="677" xr:uid="{00000000-0005-0000-0000-0000A2020000}"/>
    <cellStyle name="40% - Accent1 9" xfId="678" xr:uid="{00000000-0005-0000-0000-0000A3020000}"/>
    <cellStyle name="40% - Accent2 10" xfId="679" xr:uid="{00000000-0005-0000-0000-0000A4020000}"/>
    <cellStyle name="40% - Accent2 11" xfId="680" xr:uid="{00000000-0005-0000-0000-0000A5020000}"/>
    <cellStyle name="40% - Accent2 12" xfId="681" xr:uid="{00000000-0005-0000-0000-0000A6020000}"/>
    <cellStyle name="40% - Accent2 13" xfId="682" xr:uid="{00000000-0005-0000-0000-0000A7020000}"/>
    <cellStyle name="40% - Accent2 14" xfId="683" xr:uid="{00000000-0005-0000-0000-0000A8020000}"/>
    <cellStyle name="40% - Accent2 15" xfId="684" xr:uid="{00000000-0005-0000-0000-0000A9020000}"/>
    <cellStyle name="40% - Accent2 16" xfId="685" xr:uid="{00000000-0005-0000-0000-0000AA020000}"/>
    <cellStyle name="40% - Accent2 17" xfId="686" xr:uid="{00000000-0005-0000-0000-0000AB020000}"/>
    <cellStyle name="40% - Accent2 17 2" xfId="687" xr:uid="{00000000-0005-0000-0000-0000AC020000}"/>
    <cellStyle name="40% - Accent2 17 2 2" xfId="688" xr:uid="{00000000-0005-0000-0000-0000AD020000}"/>
    <cellStyle name="40% - Accent2 17 2 3" xfId="689" xr:uid="{00000000-0005-0000-0000-0000AE020000}"/>
    <cellStyle name="40% - Accent2 17 3" xfId="690" xr:uid="{00000000-0005-0000-0000-0000AF020000}"/>
    <cellStyle name="40% - Accent2 17 3 2" xfId="691" xr:uid="{00000000-0005-0000-0000-0000B0020000}"/>
    <cellStyle name="40% - Accent2 17 3 3" xfId="692" xr:uid="{00000000-0005-0000-0000-0000B1020000}"/>
    <cellStyle name="40% - Accent2 17 4" xfId="693" xr:uid="{00000000-0005-0000-0000-0000B2020000}"/>
    <cellStyle name="40% - Accent2 17 5" xfId="694" xr:uid="{00000000-0005-0000-0000-0000B3020000}"/>
    <cellStyle name="40% - Accent2 18" xfId="695" xr:uid="{00000000-0005-0000-0000-0000B4020000}"/>
    <cellStyle name="40% - Accent2 18 2" xfId="696" xr:uid="{00000000-0005-0000-0000-0000B5020000}"/>
    <cellStyle name="40% - Accent2 18 2 2" xfId="697" xr:uid="{00000000-0005-0000-0000-0000B6020000}"/>
    <cellStyle name="40% - Accent2 18 2 3" xfId="698" xr:uid="{00000000-0005-0000-0000-0000B7020000}"/>
    <cellStyle name="40% - Accent2 18 3" xfId="699" xr:uid="{00000000-0005-0000-0000-0000B8020000}"/>
    <cellStyle name="40% - Accent2 18 3 2" xfId="700" xr:uid="{00000000-0005-0000-0000-0000B9020000}"/>
    <cellStyle name="40% - Accent2 18 3 3" xfId="701" xr:uid="{00000000-0005-0000-0000-0000BA020000}"/>
    <cellStyle name="40% - Accent2 18 4" xfId="702" xr:uid="{00000000-0005-0000-0000-0000BB020000}"/>
    <cellStyle name="40% - Accent2 18 5" xfId="703" xr:uid="{00000000-0005-0000-0000-0000BC020000}"/>
    <cellStyle name="40% - Accent2 19" xfId="704" xr:uid="{00000000-0005-0000-0000-0000BD020000}"/>
    <cellStyle name="40% - Accent2 19 2" xfId="705" xr:uid="{00000000-0005-0000-0000-0000BE020000}"/>
    <cellStyle name="40% - Accent2 19 2 2" xfId="706" xr:uid="{00000000-0005-0000-0000-0000BF020000}"/>
    <cellStyle name="40% - Accent2 19 2 3" xfId="707" xr:uid="{00000000-0005-0000-0000-0000C0020000}"/>
    <cellStyle name="40% - Accent2 19 3" xfId="708" xr:uid="{00000000-0005-0000-0000-0000C1020000}"/>
    <cellStyle name="40% - Accent2 19 3 2" xfId="709" xr:uid="{00000000-0005-0000-0000-0000C2020000}"/>
    <cellStyle name="40% - Accent2 19 3 3" xfId="710" xr:uid="{00000000-0005-0000-0000-0000C3020000}"/>
    <cellStyle name="40% - Accent2 19 4" xfId="711" xr:uid="{00000000-0005-0000-0000-0000C4020000}"/>
    <cellStyle name="40% - Accent2 19 5" xfId="712" xr:uid="{00000000-0005-0000-0000-0000C5020000}"/>
    <cellStyle name="40% - Accent2 2" xfId="713" xr:uid="{00000000-0005-0000-0000-0000C6020000}"/>
    <cellStyle name="40% - Accent2 2 2" xfId="714" xr:uid="{00000000-0005-0000-0000-0000C7020000}"/>
    <cellStyle name="40% - Accent2 2 2 2" xfId="715" xr:uid="{00000000-0005-0000-0000-0000C8020000}"/>
    <cellStyle name="40% - Accent2 2 2 2 2" xfId="716" xr:uid="{00000000-0005-0000-0000-0000C9020000}"/>
    <cellStyle name="40% - Accent2 2 2 2 2 2" xfId="717" xr:uid="{00000000-0005-0000-0000-0000CA020000}"/>
    <cellStyle name="40% - Accent2 2 2 2 2 2 2" xfId="718" xr:uid="{00000000-0005-0000-0000-0000CB020000}"/>
    <cellStyle name="40% - Accent2 2 2 2 2 3" xfId="719" xr:uid="{00000000-0005-0000-0000-0000CC020000}"/>
    <cellStyle name="40% - Accent2 2 2 2 2 4" xfId="720" xr:uid="{00000000-0005-0000-0000-0000CD020000}"/>
    <cellStyle name="40% - Accent2 2 2 2 3" xfId="721" xr:uid="{00000000-0005-0000-0000-0000CE020000}"/>
    <cellStyle name="40% - Accent2 2 2 2 3 2" xfId="722" xr:uid="{00000000-0005-0000-0000-0000CF020000}"/>
    <cellStyle name="40% - Accent2 2 2 2 4" xfId="723" xr:uid="{00000000-0005-0000-0000-0000D0020000}"/>
    <cellStyle name="40% - Accent2 2 2 2 5" xfId="724" xr:uid="{00000000-0005-0000-0000-0000D1020000}"/>
    <cellStyle name="40% - Accent2 2 2 3" xfId="725" xr:uid="{00000000-0005-0000-0000-0000D2020000}"/>
    <cellStyle name="40% - Accent2 2 2 3 2" xfId="726" xr:uid="{00000000-0005-0000-0000-0000D3020000}"/>
    <cellStyle name="40% - Accent2 2 2 3 2 2" xfId="727" xr:uid="{00000000-0005-0000-0000-0000D4020000}"/>
    <cellStyle name="40% - Accent2 2 2 3 3" xfId="728" xr:uid="{00000000-0005-0000-0000-0000D5020000}"/>
    <cellStyle name="40% - Accent2 2 2 3 4" xfId="729" xr:uid="{00000000-0005-0000-0000-0000D6020000}"/>
    <cellStyle name="40% - Accent2 2 2 4" xfId="730" xr:uid="{00000000-0005-0000-0000-0000D7020000}"/>
    <cellStyle name="40% - Accent2 2 2 4 2" xfId="731" xr:uid="{00000000-0005-0000-0000-0000D8020000}"/>
    <cellStyle name="40% - Accent2 2 2 4 3" xfId="732" xr:uid="{00000000-0005-0000-0000-0000D9020000}"/>
    <cellStyle name="40% - Accent2 2 2 5" xfId="733" xr:uid="{00000000-0005-0000-0000-0000DA020000}"/>
    <cellStyle name="40% - Accent2 2 2 5 2" xfId="734" xr:uid="{00000000-0005-0000-0000-0000DB020000}"/>
    <cellStyle name="40% - Accent2 2 2 6" xfId="735" xr:uid="{00000000-0005-0000-0000-0000DC020000}"/>
    <cellStyle name="40% - Accent2 2 3" xfId="736" xr:uid="{00000000-0005-0000-0000-0000DD020000}"/>
    <cellStyle name="40% - Accent2 2 3 2" xfId="737" xr:uid="{00000000-0005-0000-0000-0000DE020000}"/>
    <cellStyle name="40% - Accent2 2 3 2 2" xfId="738" xr:uid="{00000000-0005-0000-0000-0000DF020000}"/>
    <cellStyle name="40% - Accent2 2 3 2 2 2" xfId="739" xr:uid="{00000000-0005-0000-0000-0000E0020000}"/>
    <cellStyle name="40% - Accent2 2 3 2 2 2 2" xfId="740" xr:uid="{00000000-0005-0000-0000-0000E1020000}"/>
    <cellStyle name="40% - Accent2 2 3 2 2 3" xfId="741" xr:uid="{00000000-0005-0000-0000-0000E2020000}"/>
    <cellStyle name="40% - Accent2 2 3 2 2 4" xfId="742" xr:uid="{00000000-0005-0000-0000-0000E3020000}"/>
    <cellStyle name="40% - Accent2 2 3 2 3" xfId="743" xr:uid="{00000000-0005-0000-0000-0000E4020000}"/>
    <cellStyle name="40% - Accent2 2 3 2 3 2" xfId="744" xr:uid="{00000000-0005-0000-0000-0000E5020000}"/>
    <cellStyle name="40% - Accent2 2 3 2 4" xfId="745" xr:uid="{00000000-0005-0000-0000-0000E6020000}"/>
    <cellStyle name="40% - Accent2 2 3 2 5" xfId="746" xr:uid="{00000000-0005-0000-0000-0000E7020000}"/>
    <cellStyle name="40% - Accent2 2 3 3" xfId="747" xr:uid="{00000000-0005-0000-0000-0000E8020000}"/>
    <cellStyle name="40% - Accent2 2 3 3 2" xfId="748" xr:uid="{00000000-0005-0000-0000-0000E9020000}"/>
    <cellStyle name="40% - Accent2 2 3 3 2 2" xfId="749" xr:uid="{00000000-0005-0000-0000-0000EA020000}"/>
    <cellStyle name="40% - Accent2 2 3 3 3" xfId="750" xr:uid="{00000000-0005-0000-0000-0000EB020000}"/>
    <cellStyle name="40% - Accent2 2 3 3 4" xfId="751" xr:uid="{00000000-0005-0000-0000-0000EC020000}"/>
    <cellStyle name="40% - Accent2 2 3 4" xfId="752" xr:uid="{00000000-0005-0000-0000-0000ED020000}"/>
    <cellStyle name="40% - Accent2 2 3 4 2" xfId="753" xr:uid="{00000000-0005-0000-0000-0000EE020000}"/>
    <cellStyle name="40% - Accent2 2 3 4 3" xfId="754" xr:uid="{00000000-0005-0000-0000-0000EF020000}"/>
    <cellStyle name="40% - Accent2 2 3 5" xfId="755" xr:uid="{00000000-0005-0000-0000-0000F0020000}"/>
    <cellStyle name="40% - Accent2 2 3 5 2" xfId="756" xr:uid="{00000000-0005-0000-0000-0000F1020000}"/>
    <cellStyle name="40% - Accent2 2 3 6" xfId="757" xr:uid="{00000000-0005-0000-0000-0000F2020000}"/>
    <cellStyle name="40% - Accent2 2 4" xfId="758" xr:uid="{00000000-0005-0000-0000-0000F3020000}"/>
    <cellStyle name="40% - Accent2 2 4 2" xfId="759" xr:uid="{00000000-0005-0000-0000-0000F4020000}"/>
    <cellStyle name="40% - Accent2 2 4 2 2" xfId="760" xr:uid="{00000000-0005-0000-0000-0000F5020000}"/>
    <cellStyle name="40% - Accent2 2 4 2 2 2" xfId="761" xr:uid="{00000000-0005-0000-0000-0000F6020000}"/>
    <cellStyle name="40% - Accent2 2 4 2 2 2 2" xfId="762" xr:uid="{00000000-0005-0000-0000-0000F7020000}"/>
    <cellStyle name="40% - Accent2 2 4 2 2 3" xfId="763" xr:uid="{00000000-0005-0000-0000-0000F8020000}"/>
    <cellStyle name="40% - Accent2 2 4 2 2 4" xfId="764" xr:uid="{00000000-0005-0000-0000-0000F9020000}"/>
    <cellStyle name="40% - Accent2 2 4 2 3" xfId="765" xr:uid="{00000000-0005-0000-0000-0000FA020000}"/>
    <cellStyle name="40% - Accent2 2 4 2 3 2" xfId="766" xr:uid="{00000000-0005-0000-0000-0000FB020000}"/>
    <cellStyle name="40% - Accent2 2 4 2 4" xfId="767" xr:uid="{00000000-0005-0000-0000-0000FC020000}"/>
    <cellStyle name="40% - Accent2 2 4 2 5" xfId="768" xr:uid="{00000000-0005-0000-0000-0000FD020000}"/>
    <cellStyle name="40% - Accent2 2 4 3" xfId="769" xr:uid="{00000000-0005-0000-0000-0000FE020000}"/>
    <cellStyle name="40% - Accent2 2 4 3 2" xfId="770" xr:uid="{00000000-0005-0000-0000-0000FF020000}"/>
    <cellStyle name="40% - Accent2 2 4 3 2 2" xfId="771" xr:uid="{00000000-0005-0000-0000-000000030000}"/>
    <cellStyle name="40% - Accent2 2 4 3 3" xfId="772" xr:uid="{00000000-0005-0000-0000-000001030000}"/>
    <cellStyle name="40% - Accent2 2 4 3 4" xfId="773" xr:uid="{00000000-0005-0000-0000-000002030000}"/>
    <cellStyle name="40% - Accent2 2 4 4" xfId="774" xr:uid="{00000000-0005-0000-0000-000003030000}"/>
    <cellStyle name="40% - Accent2 2 4 4 2" xfId="775" xr:uid="{00000000-0005-0000-0000-000004030000}"/>
    <cellStyle name="40% - Accent2 2 4 4 3" xfId="776" xr:uid="{00000000-0005-0000-0000-000005030000}"/>
    <cellStyle name="40% - Accent2 2 4 5" xfId="777" xr:uid="{00000000-0005-0000-0000-000006030000}"/>
    <cellStyle name="40% - Accent2 2 4 5 2" xfId="778" xr:uid="{00000000-0005-0000-0000-000007030000}"/>
    <cellStyle name="40% - Accent2 2 4 6" xfId="779" xr:uid="{00000000-0005-0000-0000-000008030000}"/>
    <cellStyle name="40% - Accent2 2 5" xfId="780" xr:uid="{00000000-0005-0000-0000-000009030000}"/>
    <cellStyle name="40% - Accent2 2 5 2" xfId="781" xr:uid="{00000000-0005-0000-0000-00000A030000}"/>
    <cellStyle name="40% - Accent2 2 5 2 2" xfId="782" xr:uid="{00000000-0005-0000-0000-00000B030000}"/>
    <cellStyle name="40% - Accent2 2 5 2 2 2" xfId="783" xr:uid="{00000000-0005-0000-0000-00000C030000}"/>
    <cellStyle name="40% - Accent2 2 5 2 3" xfId="784" xr:uid="{00000000-0005-0000-0000-00000D030000}"/>
    <cellStyle name="40% - Accent2 2 5 2 4" xfId="785" xr:uid="{00000000-0005-0000-0000-00000E030000}"/>
    <cellStyle name="40% - Accent2 2 5 3" xfId="786" xr:uid="{00000000-0005-0000-0000-00000F030000}"/>
    <cellStyle name="40% - Accent2 2 5 3 2" xfId="787" xr:uid="{00000000-0005-0000-0000-000010030000}"/>
    <cellStyle name="40% - Accent2 2 5 4" xfId="788" xr:uid="{00000000-0005-0000-0000-000011030000}"/>
    <cellStyle name="40% - Accent2 2 5 5" xfId="789" xr:uid="{00000000-0005-0000-0000-000012030000}"/>
    <cellStyle name="40% - Accent2 2 6" xfId="790" xr:uid="{00000000-0005-0000-0000-000013030000}"/>
    <cellStyle name="40% - Accent2 2 6 2" xfId="791" xr:uid="{00000000-0005-0000-0000-000014030000}"/>
    <cellStyle name="40% - Accent2 2 6 2 2" xfId="792" xr:uid="{00000000-0005-0000-0000-000015030000}"/>
    <cellStyle name="40% - Accent2 2 6 3" xfId="793" xr:uid="{00000000-0005-0000-0000-000016030000}"/>
    <cellStyle name="40% - Accent2 2 6 4" xfId="794" xr:uid="{00000000-0005-0000-0000-000017030000}"/>
    <cellStyle name="40% - Accent2 2 7" xfId="795" xr:uid="{00000000-0005-0000-0000-000018030000}"/>
    <cellStyle name="40% - Accent2 2 7 2" xfId="796" xr:uid="{00000000-0005-0000-0000-000019030000}"/>
    <cellStyle name="40% - Accent2 2 7 3" xfId="797" xr:uid="{00000000-0005-0000-0000-00001A030000}"/>
    <cellStyle name="40% - Accent2 2 8" xfId="798" xr:uid="{00000000-0005-0000-0000-00001B030000}"/>
    <cellStyle name="40% - Accent2 2 8 2" xfId="799" xr:uid="{00000000-0005-0000-0000-00001C030000}"/>
    <cellStyle name="40% - Accent2 2 9" xfId="800" xr:uid="{00000000-0005-0000-0000-00001D030000}"/>
    <cellStyle name="40% - Accent2 20" xfId="801" xr:uid="{00000000-0005-0000-0000-00001E030000}"/>
    <cellStyle name="40% - Accent2 20 2" xfId="802" xr:uid="{00000000-0005-0000-0000-00001F030000}"/>
    <cellStyle name="40% - Accent2 20 2 2" xfId="803" xr:uid="{00000000-0005-0000-0000-000020030000}"/>
    <cellStyle name="40% - Accent2 20 2 3" xfId="804" xr:uid="{00000000-0005-0000-0000-000021030000}"/>
    <cellStyle name="40% - Accent2 20 3" xfId="805" xr:uid="{00000000-0005-0000-0000-000022030000}"/>
    <cellStyle name="40% - Accent2 20 3 2" xfId="806" xr:uid="{00000000-0005-0000-0000-000023030000}"/>
    <cellStyle name="40% - Accent2 20 3 3" xfId="807" xr:uid="{00000000-0005-0000-0000-000024030000}"/>
    <cellStyle name="40% - Accent2 20 4" xfId="808" xr:uid="{00000000-0005-0000-0000-000025030000}"/>
    <cellStyle name="40% - Accent2 20 5" xfId="809" xr:uid="{00000000-0005-0000-0000-000026030000}"/>
    <cellStyle name="40% - Accent2 21" xfId="810" xr:uid="{00000000-0005-0000-0000-000027030000}"/>
    <cellStyle name="40% - Accent2 21 2" xfId="811" xr:uid="{00000000-0005-0000-0000-000028030000}"/>
    <cellStyle name="40% - Accent2 21 2 2" xfId="812" xr:uid="{00000000-0005-0000-0000-000029030000}"/>
    <cellStyle name="40% - Accent2 21 2 3" xfId="813" xr:uid="{00000000-0005-0000-0000-00002A030000}"/>
    <cellStyle name="40% - Accent2 21 3" xfId="814" xr:uid="{00000000-0005-0000-0000-00002B030000}"/>
    <cellStyle name="40% - Accent2 21 3 2" xfId="815" xr:uid="{00000000-0005-0000-0000-00002C030000}"/>
    <cellStyle name="40% - Accent2 21 3 3" xfId="816" xr:uid="{00000000-0005-0000-0000-00002D030000}"/>
    <cellStyle name="40% - Accent2 21 4" xfId="817" xr:uid="{00000000-0005-0000-0000-00002E030000}"/>
    <cellStyle name="40% - Accent2 21 5" xfId="818" xr:uid="{00000000-0005-0000-0000-00002F030000}"/>
    <cellStyle name="40% - Accent2 22" xfId="819" xr:uid="{00000000-0005-0000-0000-000030030000}"/>
    <cellStyle name="40% - Accent2 23" xfId="820" xr:uid="{00000000-0005-0000-0000-000031030000}"/>
    <cellStyle name="40% - Accent2 23 2" xfId="821" xr:uid="{00000000-0005-0000-0000-000032030000}"/>
    <cellStyle name="40% - Accent2 23 2 2" xfId="822" xr:uid="{00000000-0005-0000-0000-000033030000}"/>
    <cellStyle name="40% - Accent2 23 2 3" xfId="823" xr:uid="{00000000-0005-0000-0000-000034030000}"/>
    <cellStyle name="40% - Accent2 23 3" xfId="824" xr:uid="{00000000-0005-0000-0000-000035030000}"/>
    <cellStyle name="40% - Accent2 23 3 2" xfId="825" xr:uid="{00000000-0005-0000-0000-000036030000}"/>
    <cellStyle name="40% - Accent2 23 3 3" xfId="826" xr:uid="{00000000-0005-0000-0000-000037030000}"/>
    <cellStyle name="40% - Accent2 23 4" xfId="827" xr:uid="{00000000-0005-0000-0000-000038030000}"/>
    <cellStyle name="40% - Accent2 23 5" xfId="828" xr:uid="{00000000-0005-0000-0000-000039030000}"/>
    <cellStyle name="40% - Accent2 24" xfId="829" xr:uid="{00000000-0005-0000-0000-00003A030000}"/>
    <cellStyle name="40% - Accent2 3" xfId="830" xr:uid="{00000000-0005-0000-0000-00003B030000}"/>
    <cellStyle name="40% - Accent2 4" xfId="831" xr:uid="{00000000-0005-0000-0000-00003C030000}"/>
    <cellStyle name="40% - Accent2 5" xfId="832" xr:uid="{00000000-0005-0000-0000-00003D030000}"/>
    <cellStyle name="40% - Accent2 6" xfId="833" xr:uid="{00000000-0005-0000-0000-00003E030000}"/>
    <cellStyle name="40% - Accent2 7" xfId="834" xr:uid="{00000000-0005-0000-0000-00003F030000}"/>
    <cellStyle name="40% - Accent2 8" xfId="835" xr:uid="{00000000-0005-0000-0000-000040030000}"/>
    <cellStyle name="40% - Accent2 9" xfId="836" xr:uid="{00000000-0005-0000-0000-000041030000}"/>
    <cellStyle name="40% - Accent3 10" xfId="837" xr:uid="{00000000-0005-0000-0000-000042030000}"/>
    <cellStyle name="40% - Accent3 11" xfId="838" xr:uid="{00000000-0005-0000-0000-000043030000}"/>
    <cellStyle name="40% - Accent3 12" xfId="839" xr:uid="{00000000-0005-0000-0000-000044030000}"/>
    <cellStyle name="40% - Accent3 13" xfId="840" xr:uid="{00000000-0005-0000-0000-000045030000}"/>
    <cellStyle name="40% - Accent3 14" xfId="841" xr:uid="{00000000-0005-0000-0000-000046030000}"/>
    <cellStyle name="40% - Accent3 15" xfId="842" xr:uid="{00000000-0005-0000-0000-000047030000}"/>
    <cellStyle name="40% - Accent3 16" xfId="843" xr:uid="{00000000-0005-0000-0000-000048030000}"/>
    <cellStyle name="40% - Accent3 17" xfId="844" xr:uid="{00000000-0005-0000-0000-000049030000}"/>
    <cellStyle name="40% - Accent3 17 2" xfId="845" xr:uid="{00000000-0005-0000-0000-00004A030000}"/>
    <cellStyle name="40% - Accent3 17 2 2" xfId="846" xr:uid="{00000000-0005-0000-0000-00004B030000}"/>
    <cellStyle name="40% - Accent3 17 2 3" xfId="847" xr:uid="{00000000-0005-0000-0000-00004C030000}"/>
    <cellStyle name="40% - Accent3 17 3" xfId="848" xr:uid="{00000000-0005-0000-0000-00004D030000}"/>
    <cellStyle name="40% - Accent3 17 3 2" xfId="849" xr:uid="{00000000-0005-0000-0000-00004E030000}"/>
    <cellStyle name="40% - Accent3 17 3 3" xfId="850" xr:uid="{00000000-0005-0000-0000-00004F030000}"/>
    <cellStyle name="40% - Accent3 17 4" xfId="851" xr:uid="{00000000-0005-0000-0000-000050030000}"/>
    <cellStyle name="40% - Accent3 17 5" xfId="852" xr:uid="{00000000-0005-0000-0000-000051030000}"/>
    <cellStyle name="40% - Accent3 18" xfId="853" xr:uid="{00000000-0005-0000-0000-000052030000}"/>
    <cellStyle name="40% - Accent3 18 2" xfId="854" xr:uid="{00000000-0005-0000-0000-000053030000}"/>
    <cellStyle name="40% - Accent3 18 2 2" xfId="855" xr:uid="{00000000-0005-0000-0000-000054030000}"/>
    <cellStyle name="40% - Accent3 18 2 3" xfId="856" xr:uid="{00000000-0005-0000-0000-000055030000}"/>
    <cellStyle name="40% - Accent3 18 3" xfId="857" xr:uid="{00000000-0005-0000-0000-000056030000}"/>
    <cellStyle name="40% - Accent3 18 3 2" xfId="858" xr:uid="{00000000-0005-0000-0000-000057030000}"/>
    <cellStyle name="40% - Accent3 18 3 3" xfId="859" xr:uid="{00000000-0005-0000-0000-000058030000}"/>
    <cellStyle name="40% - Accent3 18 4" xfId="860" xr:uid="{00000000-0005-0000-0000-000059030000}"/>
    <cellStyle name="40% - Accent3 18 5" xfId="861" xr:uid="{00000000-0005-0000-0000-00005A030000}"/>
    <cellStyle name="40% - Accent3 19" xfId="862" xr:uid="{00000000-0005-0000-0000-00005B030000}"/>
    <cellStyle name="40% - Accent3 19 2" xfId="863" xr:uid="{00000000-0005-0000-0000-00005C030000}"/>
    <cellStyle name="40% - Accent3 19 2 2" xfId="864" xr:uid="{00000000-0005-0000-0000-00005D030000}"/>
    <cellStyle name="40% - Accent3 19 2 3" xfId="865" xr:uid="{00000000-0005-0000-0000-00005E030000}"/>
    <cellStyle name="40% - Accent3 19 3" xfId="866" xr:uid="{00000000-0005-0000-0000-00005F030000}"/>
    <cellStyle name="40% - Accent3 19 3 2" xfId="867" xr:uid="{00000000-0005-0000-0000-000060030000}"/>
    <cellStyle name="40% - Accent3 19 3 3" xfId="868" xr:uid="{00000000-0005-0000-0000-000061030000}"/>
    <cellStyle name="40% - Accent3 19 4" xfId="869" xr:uid="{00000000-0005-0000-0000-000062030000}"/>
    <cellStyle name="40% - Accent3 19 5" xfId="870" xr:uid="{00000000-0005-0000-0000-000063030000}"/>
    <cellStyle name="40% - Accent3 2" xfId="871" xr:uid="{00000000-0005-0000-0000-000064030000}"/>
    <cellStyle name="40% - Accent3 2 2" xfId="872" xr:uid="{00000000-0005-0000-0000-000065030000}"/>
    <cellStyle name="40% - Accent3 2 2 2" xfId="873" xr:uid="{00000000-0005-0000-0000-000066030000}"/>
    <cellStyle name="40% - Accent3 2 2 2 2" xfId="874" xr:uid="{00000000-0005-0000-0000-000067030000}"/>
    <cellStyle name="40% - Accent3 2 2 2 2 2" xfId="875" xr:uid="{00000000-0005-0000-0000-000068030000}"/>
    <cellStyle name="40% - Accent3 2 2 2 3" xfId="876" xr:uid="{00000000-0005-0000-0000-000069030000}"/>
    <cellStyle name="40% - Accent3 2 2 2 4" xfId="877" xr:uid="{00000000-0005-0000-0000-00006A030000}"/>
    <cellStyle name="40% - Accent3 2 2 3" xfId="878" xr:uid="{00000000-0005-0000-0000-00006B030000}"/>
    <cellStyle name="40% - Accent3 2 2 3 2" xfId="879" xr:uid="{00000000-0005-0000-0000-00006C030000}"/>
    <cellStyle name="40% - Accent3 2 2 4" xfId="880" xr:uid="{00000000-0005-0000-0000-00006D030000}"/>
    <cellStyle name="40% - Accent3 2 2 5" xfId="881" xr:uid="{00000000-0005-0000-0000-00006E030000}"/>
    <cellStyle name="40% - Accent3 2 3" xfId="882" xr:uid="{00000000-0005-0000-0000-00006F030000}"/>
    <cellStyle name="40% - Accent3 2 3 2" xfId="883" xr:uid="{00000000-0005-0000-0000-000070030000}"/>
    <cellStyle name="40% - Accent3 2 3 2 2" xfId="884" xr:uid="{00000000-0005-0000-0000-000071030000}"/>
    <cellStyle name="40% - Accent3 2 3 2 3" xfId="885" xr:uid="{00000000-0005-0000-0000-000072030000}"/>
    <cellStyle name="40% - Accent3 2 3 3" xfId="886" xr:uid="{00000000-0005-0000-0000-000073030000}"/>
    <cellStyle name="40% - Accent3 2 3 3 2" xfId="887" xr:uid="{00000000-0005-0000-0000-000074030000}"/>
    <cellStyle name="40% - Accent3 2 3 3 3" xfId="888" xr:uid="{00000000-0005-0000-0000-000075030000}"/>
    <cellStyle name="40% - Accent3 2 3 4" xfId="889" xr:uid="{00000000-0005-0000-0000-000076030000}"/>
    <cellStyle name="40% - Accent3 2 3 5" xfId="890" xr:uid="{00000000-0005-0000-0000-000077030000}"/>
    <cellStyle name="40% - Accent3 2 4" xfId="891" xr:uid="{00000000-0005-0000-0000-000078030000}"/>
    <cellStyle name="40% - Accent3 2 4 2" xfId="892" xr:uid="{00000000-0005-0000-0000-000079030000}"/>
    <cellStyle name="40% - Accent3 2 4 3" xfId="893" xr:uid="{00000000-0005-0000-0000-00007A030000}"/>
    <cellStyle name="40% - Accent3 2 5" xfId="894" xr:uid="{00000000-0005-0000-0000-00007B030000}"/>
    <cellStyle name="40% - Accent3 2 5 2" xfId="895" xr:uid="{00000000-0005-0000-0000-00007C030000}"/>
    <cellStyle name="40% - Accent3 2 6" xfId="896" xr:uid="{00000000-0005-0000-0000-00007D030000}"/>
    <cellStyle name="40% - Accent3 20" xfId="897" xr:uid="{00000000-0005-0000-0000-00007E030000}"/>
    <cellStyle name="40% - Accent3 20 2" xfId="898" xr:uid="{00000000-0005-0000-0000-00007F030000}"/>
    <cellStyle name="40% - Accent3 20 2 2" xfId="899" xr:uid="{00000000-0005-0000-0000-000080030000}"/>
    <cellStyle name="40% - Accent3 20 2 3" xfId="900" xr:uid="{00000000-0005-0000-0000-000081030000}"/>
    <cellStyle name="40% - Accent3 20 3" xfId="901" xr:uid="{00000000-0005-0000-0000-000082030000}"/>
    <cellStyle name="40% - Accent3 20 3 2" xfId="902" xr:uid="{00000000-0005-0000-0000-000083030000}"/>
    <cellStyle name="40% - Accent3 20 3 3" xfId="903" xr:uid="{00000000-0005-0000-0000-000084030000}"/>
    <cellStyle name="40% - Accent3 20 4" xfId="904" xr:uid="{00000000-0005-0000-0000-000085030000}"/>
    <cellStyle name="40% - Accent3 20 5" xfId="905" xr:uid="{00000000-0005-0000-0000-000086030000}"/>
    <cellStyle name="40% - Accent3 21" xfId="906" xr:uid="{00000000-0005-0000-0000-000087030000}"/>
    <cellStyle name="40% - Accent3 21 2" xfId="907" xr:uid="{00000000-0005-0000-0000-000088030000}"/>
    <cellStyle name="40% - Accent3 21 2 2" xfId="908" xr:uid="{00000000-0005-0000-0000-000089030000}"/>
    <cellStyle name="40% - Accent3 21 2 3" xfId="909" xr:uid="{00000000-0005-0000-0000-00008A030000}"/>
    <cellStyle name="40% - Accent3 21 3" xfId="910" xr:uid="{00000000-0005-0000-0000-00008B030000}"/>
    <cellStyle name="40% - Accent3 21 3 2" xfId="911" xr:uid="{00000000-0005-0000-0000-00008C030000}"/>
    <cellStyle name="40% - Accent3 21 3 3" xfId="912" xr:uid="{00000000-0005-0000-0000-00008D030000}"/>
    <cellStyle name="40% - Accent3 21 4" xfId="913" xr:uid="{00000000-0005-0000-0000-00008E030000}"/>
    <cellStyle name="40% - Accent3 21 5" xfId="914" xr:uid="{00000000-0005-0000-0000-00008F030000}"/>
    <cellStyle name="40% - Accent3 22" xfId="915" xr:uid="{00000000-0005-0000-0000-000090030000}"/>
    <cellStyle name="40% - Accent3 23" xfId="916" xr:uid="{00000000-0005-0000-0000-000091030000}"/>
    <cellStyle name="40% - Accent3 23 2" xfId="917" xr:uid="{00000000-0005-0000-0000-000092030000}"/>
    <cellStyle name="40% - Accent3 23 2 2" xfId="918" xr:uid="{00000000-0005-0000-0000-000093030000}"/>
    <cellStyle name="40% - Accent3 23 2 3" xfId="919" xr:uid="{00000000-0005-0000-0000-000094030000}"/>
    <cellStyle name="40% - Accent3 23 3" xfId="920" xr:uid="{00000000-0005-0000-0000-000095030000}"/>
    <cellStyle name="40% - Accent3 23 3 2" xfId="921" xr:uid="{00000000-0005-0000-0000-000096030000}"/>
    <cellStyle name="40% - Accent3 23 3 3" xfId="922" xr:uid="{00000000-0005-0000-0000-000097030000}"/>
    <cellStyle name="40% - Accent3 23 4" xfId="923" xr:uid="{00000000-0005-0000-0000-000098030000}"/>
    <cellStyle name="40% - Accent3 23 5" xfId="924" xr:uid="{00000000-0005-0000-0000-000099030000}"/>
    <cellStyle name="40% - Accent3 24" xfId="925" xr:uid="{00000000-0005-0000-0000-00009A030000}"/>
    <cellStyle name="40% - Accent3 25" xfId="926" xr:uid="{00000000-0005-0000-0000-00009B030000}"/>
    <cellStyle name="40% - Accent3 26" xfId="927" xr:uid="{00000000-0005-0000-0000-00009C030000}"/>
    <cellStyle name="40% - Accent3 3" xfId="928" xr:uid="{00000000-0005-0000-0000-00009D030000}"/>
    <cellStyle name="40% - Accent3 3 2" xfId="929" xr:uid="{00000000-0005-0000-0000-00009E030000}"/>
    <cellStyle name="40% - Accent3 3 2 2" xfId="930" xr:uid="{00000000-0005-0000-0000-00009F030000}"/>
    <cellStyle name="40% - Accent3 3 3" xfId="931" xr:uid="{00000000-0005-0000-0000-0000A0030000}"/>
    <cellStyle name="40% - Accent3 4" xfId="932" xr:uid="{00000000-0005-0000-0000-0000A1030000}"/>
    <cellStyle name="40% - Accent3 4 2" xfId="933" xr:uid="{00000000-0005-0000-0000-0000A2030000}"/>
    <cellStyle name="40% - Accent3 4 2 2" xfId="934" xr:uid="{00000000-0005-0000-0000-0000A3030000}"/>
    <cellStyle name="40% - Accent3 4 3" xfId="935" xr:uid="{00000000-0005-0000-0000-0000A4030000}"/>
    <cellStyle name="40% - Accent3 5" xfId="936" xr:uid="{00000000-0005-0000-0000-0000A5030000}"/>
    <cellStyle name="40% - Accent3 6" xfId="937" xr:uid="{00000000-0005-0000-0000-0000A6030000}"/>
    <cellStyle name="40% - Accent3 7" xfId="938" xr:uid="{00000000-0005-0000-0000-0000A7030000}"/>
    <cellStyle name="40% - Accent3 8" xfId="939" xr:uid="{00000000-0005-0000-0000-0000A8030000}"/>
    <cellStyle name="40% - Accent3 9" xfId="940" xr:uid="{00000000-0005-0000-0000-0000A9030000}"/>
    <cellStyle name="40% - Accent4 10" xfId="941" xr:uid="{00000000-0005-0000-0000-0000AA030000}"/>
    <cellStyle name="40% - Accent4 11" xfId="942" xr:uid="{00000000-0005-0000-0000-0000AB030000}"/>
    <cellStyle name="40% - Accent4 12" xfId="943" xr:uid="{00000000-0005-0000-0000-0000AC030000}"/>
    <cellStyle name="40% - Accent4 13" xfId="944" xr:uid="{00000000-0005-0000-0000-0000AD030000}"/>
    <cellStyle name="40% - Accent4 14" xfId="945" xr:uid="{00000000-0005-0000-0000-0000AE030000}"/>
    <cellStyle name="40% - Accent4 15" xfId="946" xr:uid="{00000000-0005-0000-0000-0000AF030000}"/>
    <cellStyle name="40% - Accent4 16" xfId="947" xr:uid="{00000000-0005-0000-0000-0000B0030000}"/>
    <cellStyle name="40% - Accent4 17" xfId="948" xr:uid="{00000000-0005-0000-0000-0000B1030000}"/>
    <cellStyle name="40% - Accent4 17 2" xfId="949" xr:uid="{00000000-0005-0000-0000-0000B2030000}"/>
    <cellStyle name="40% - Accent4 17 2 2" xfId="950" xr:uid="{00000000-0005-0000-0000-0000B3030000}"/>
    <cellStyle name="40% - Accent4 17 2 3" xfId="951" xr:uid="{00000000-0005-0000-0000-0000B4030000}"/>
    <cellStyle name="40% - Accent4 17 3" xfId="952" xr:uid="{00000000-0005-0000-0000-0000B5030000}"/>
    <cellStyle name="40% - Accent4 17 3 2" xfId="953" xr:uid="{00000000-0005-0000-0000-0000B6030000}"/>
    <cellStyle name="40% - Accent4 17 3 3" xfId="954" xr:uid="{00000000-0005-0000-0000-0000B7030000}"/>
    <cellStyle name="40% - Accent4 17 4" xfId="955" xr:uid="{00000000-0005-0000-0000-0000B8030000}"/>
    <cellStyle name="40% - Accent4 17 5" xfId="956" xr:uid="{00000000-0005-0000-0000-0000B9030000}"/>
    <cellStyle name="40% - Accent4 18" xfId="957" xr:uid="{00000000-0005-0000-0000-0000BA030000}"/>
    <cellStyle name="40% - Accent4 18 2" xfId="958" xr:uid="{00000000-0005-0000-0000-0000BB030000}"/>
    <cellStyle name="40% - Accent4 18 2 2" xfId="959" xr:uid="{00000000-0005-0000-0000-0000BC030000}"/>
    <cellStyle name="40% - Accent4 18 2 3" xfId="960" xr:uid="{00000000-0005-0000-0000-0000BD030000}"/>
    <cellStyle name="40% - Accent4 18 3" xfId="961" xr:uid="{00000000-0005-0000-0000-0000BE030000}"/>
    <cellStyle name="40% - Accent4 18 3 2" xfId="962" xr:uid="{00000000-0005-0000-0000-0000BF030000}"/>
    <cellStyle name="40% - Accent4 18 3 3" xfId="963" xr:uid="{00000000-0005-0000-0000-0000C0030000}"/>
    <cellStyle name="40% - Accent4 18 4" xfId="964" xr:uid="{00000000-0005-0000-0000-0000C1030000}"/>
    <cellStyle name="40% - Accent4 18 5" xfId="965" xr:uid="{00000000-0005-0000-0000-0000C2030000}"/>
    <cellStyle name="40% - Accent4 19" xfId="966" xr:uid="{00000000-0005-0000-0000-0000C3030000}"/>
    <cellStyle name="40% - Accent4 19 2" xfId="967" xr:uid="{00000000-0005-0000-0000-0000C4030000}"/>
    <cellStyle name="40% - Accent4 19 2 2" xfId="968" xr:uid="{00000000-0005-0000-0000-0000C5030000}"/>
    <cellStyle name="40% - Accent4 19 2 3" xfId="969" xr:uid="{00000000-0005-0000-0000-0000C6030000}"/>
    <cellStyle name="40% - Accent4 19 3" xfId="970" xr:uid="{00000000-0005-0000-0000-0000C7030000}"/>
    <cellStyle name="40% - Accent4 19 3 2" xfId="971" xr:uid="{00000000-0005-0000-0000-0000C8030000}"/>
    <cellStyle name="40% - Accent4 19 3 3" xfId="972" xr:uid="{00000000-0005-0000-0000-0000C9030000}"/>
    <cellStyle name="40% - Accent4 19 4" xfId="973" xr:uid="{00000000-0005-0000-0000-0000CA030000}"/>
    <cellStyle name="40% - Accent4 19 5" xfId="974" xr:uid="{00000000-0005-0000-0000-0000CB030000}"/>
    <cellStyle name="40% - Accent4 2" xfId="975" xr:uid="{00000000-0005-0000-0000-0000CC030000}"/>
    <cellStyle name="40% - Accent4 2 2" xfId="976" xr:uid="{00000000-0005-0000-0000-0000CD030000}"/>
    <cellStyle name="40% - Accent4 2 2 2" xfId="977" xr:uid="{00000000-0005-0000-0000-0000CE030000}"/>
    <cellStyle name="40% - Accent4 2 2 2 2" xfId="978" xr:uid="{00000000-0005-0000-0000-0000CF030000}"/>
    <cellStyle name="40% - Accent4 2 2 2 2 2" xfId="979" xr:uid="{00000000-0005-0000-0000-0000D0030000}"/>
    <cellStyle name="40% - Accent4 2 2 2 3" xfId="980" xr:uid="{00000000-0005-0000-0000-0000D1030000}"/>
    <cellStyle name="40% - Accent4 2 2 2 4" xfId="981" xr:uid="{00000000-0005-0000-0000-0000D2030000}"/>
    <cellStyle name="40% - Accent4 2 2 3" xfId="982" xr:uid="{00000000-0005-0000-0000-0000D3030000}"/>
    <cellStyle name="40% - Accent4 2 2 3 2" xfId="983" xr:uid="{00000000-0005-0000-0000-0000D4030000}"/>
    <cellStyle name="40% - Accent4 2 2 4" xfId="984" xr:uid="{00000000-0005-0000-0000-0000D5030000}"/>
    <cellStyle name="40% - Accent4 2 2 5" xfId="985" xr:uid="{00000000-0005-0000-0000-0000D6030000}"/>
    <cellStyle name="40% - Accent4 2 3" xfId="986" xr:uid="{00000000-0005-0000-0000-0000D7030000}"/>
    <cellStyle name="40% - Accent4 2 3 2" xfId="987" xr:uid="{00000000-0005-0000-0000-0000D8030000}"/>
    <cellStyle name="40% - Accent4 2 3 2 2" xfId="988" xr:uid="{00000000-0005-0000-0000-0000D9030000}"/>
    <cellStyle name="40% - Accent4 2 3 2 3" xfId="989" xr:uid="{00000000-0005-0000-0000-0000DA030000}"/>
    <cellStyle name="40% - Accent4 2 3 3" xfId="990" xr:uid="{00000000-0005-0000-0000-0000DB030000}"/>
    <cellStyle name="40% - Accent4 2 3 3 2" xfId="991" xr:uid="{00000000-0005-0000-0000-0000DC030000}"/>
    <cellStyle name="40% - Accent4 2 3 3 3" xfId="992" xr:uid="{00000000-0005-0000-0000-0000DD030000}"/>
    <cellStyle name="40% - Accent4 2 3 4" xfId="993" xr:uid="{00000000-0005-0000-0000-0000DE030000}"/>
    <cellStyle name="40% - Accent4 2 3 5" xfId="994" xr:uid="{00000000-0005-0000-0000-0000DF030000}"/>
    <cellStyle name="40% - Accent4 2 4" xfId="995" xr:uid="{00000000-0005-0000-0000-0000E0030000}"/>
    <cellStyle name="40% - Accent4 2 4 2" xfId="996" xr:uid="{00000000-0005-0000-0000-0000E1030000}"/>
    <cellStyle name="40% - Accent4 2 4 3" xfId="997" xr:uid="{00000000-0005-0000-0000-0000E2030000}"/>
    <cellStyle name="40% - Accent4 2 5" xfId="998" xr:uid="{00000000-0005-0000-0000-0000E3030000}"/>
    <cellStyle name="40% - Accent4 2 5 2" xfId="999" xr:uid="{00000000-0005-0000-0000-0000E4030000}"/>
    <cellStyle name="40% - Accent4 2 6" xfId="1000" xr:uid="{00000000-0005-0000-0000-0000E5030000}"/>
    <cellStyle name="40% - Accent4 20" xfId="1001" xr:uid="{00000000-0005-0000-0000-0000E6030000}"/>
    <cellStyle name="40% - Accent4 20 2" xfId="1002" xr:uid="{00000000-0005-0000-0000-0000E7030000}"/>
    <cellStyle name="40% - Accent4 20 2 2" xfId="1003" xr:uid="{00000000-0005-0000-0000-0000E8030000}"/>
    <cellStyle name="40% - Accent4 20 2 3" xfId="1004" xr:uid="{00000000-0005-0000-0000-0000E9030000}"/>
    <cellStyle name="40% - Accent4 20 3" xfId="1005" xr:uid="{00000000-0005-0000-0000-0000EA030000}"/>
    <cellStyle name="40% - Accent4 20 3 2" xfId="1006" xr:uid="{00000000-0005-0000-0000-0000EB030000}"/>
    <cellStyle name="40% - Accent4 20 3 3" xfId="1007" xr:uid="{00000000-0005-0000-0000-0000EC030000}"/>
    <cellStyle name="40% - Accent4 20 4" xfId="1008" xr:uid="{00000000-0005-0000-0000-0000ED030000}"/>
    <cellStyle name="40% - Accent4 20 5" xfId="1009" xr:uid="{00000000-0005-0000-0000-0000EE030000}"/>
    <cellStyle name="40% - Accent4 21" xfId="1010" xr:uid="{00000000-0005-0000-0000-0000EF030000}"/>
    <cellStyle name="40% - Accent4 21 2" xfId="1011" xr:uid="{00000000-0005-0000-0000-0000F0030000}"/>
    <cellStyle name="40% - Accent4 21 2 2" xfId="1012" xr:uid="{00000000-0005-0000-0000-0000F1030000}"/>
    <cellStyle name="40% - Accent4 21 2 3" xfId="1013" xr:uid="{00000000-0005-0000-0000-0000F2030000}"/>
    <cellStyle name="40% - Accent4 21 3" xfId="1014" xr:uid="{00000000-0005-0000-0000-0000F3030000}"/>
    <cellStyle name="40% - Accent4 21 3 2" xfId="1015" xr:uid="{00000000-0005-0000-0000-0000F4030000}"/>
    <cellStyle name="40% - Accent4 21 3 3" xfId="1016" xr:uid="{00000000-0005-0000-0000-0000F5030000}"/>
    <cellStyle name="40% - Accent4 21 4" xfId="1017" xr:uid="{00000000-0005-0000-0000-0000F6030000}"/>
    <cellStyle name="40% - Accent4 21 5" xfId="1018" xr:uid="{00000000-0005-0000-0000-0000F7030000}"/>
    <cellStyle name="40% - Accent4 22" xfId="1019" xr:uid="{00000000-0005-0000-0000-0000F8030000}"/>
    <cellStyle name="40% - Accent4 23" xfId="1020" xr:uid="{00000000-0005-0000-0000-0000F9030000}"/>
    <cellStyle name="40% - Accent4 23 2" xfId="1021" xr:uid="{00000000-0005-0000-0000-0000FA030000}"/>
    <cellStyle name="40% - Accent4 23 2 2" xfId="1022" xr:uid="{00000000-0005-0000-0000-0000FB030000}"/>
    <cellStyle name="40% - Accent4 23 2 3" xfId="1023" xr:uid="{00000000-0005-0000-0000-0000FC030000}"/>
    <cellStyle name="40% - Accent4 23 3" xfId="1024" xr:uid="{00000000-0005-0000-0000-0000FD030000}"/>
    <cellStyle name="40% - Accent4 23 3 2" xfId="1025" xr:uid="{00000000-0005-0000-0000-0000FE030000}"/>
    <cellStyle name="40% - Accent4 23 3 3" xfId="1026" xr:uid="{00000000-0005-0000-0000-0000FF030000}"/>
    <cellStyle name="40% - Accent4 23 4" xfId="1027" xr:uid="{00000000-0005-0000-0000-000000040000}"/>
    <cellStyle name="40% - Accent4 23 5" xfId="1028" xr:uid="{00000000-0005-0000-0000-000001040000}"/>
    <cellStyle name="40% - Accent4 24" xfId="1029" xr:uid="{00000000-0005-0000-0000-000002040000}"/>
    <cellStyle name="40% - Accent4 25" xfId="1030" xr:uid="{00000000-0005-0000-0000-000003040000}"/>
    <cellStyle name="40% - Accent4 26" xfId="1031" xr:uid="{00000000-0005-0000-0000-000004040000}"/>
    <cellStyle name="40% - Accent4 3" xfId="1032" xr:uid="{00000000-0005-0000-0000-000005040000}"/>
    <cellStyle name="40% - Accent4 4" xfId="1033" xr:uid="{00000000-0005-0000-0000-000006040000}"/>
    <cellStyle name="40% - Accent4 5" xfId="1034" xr:uid="{00000000-0005-0000-0000-000007040000}"/>
    <cellStyle name="40% - Accent4 6" xfId="1035" xr:uid="{00000000-0005-0000-0000-000008040000}"/>
    <cellStyle name="40% - Accent4 7" xfId="1036" xr:uid="{00000000-0005-0000-0000-000009040000}"/>
    <cellStyle name="40% - Accent4 8" xfId="1037" xr:uid="{00000000-0005-0000-0000-00000A040000}"/>
    <cellStyle name="40% - Accent4 9" xfId="1038" xr:uid="{00000000-0005-0000-0000-00000B040000}"/>
    <cellStyle name="40% - Accent5 10" xfId="1039" xr:uid="{00000000-0005-0000-0000-00000C040000}"/>
    <cellStyle name="40% - Accent5 11" xfId="1040" xr:uid="{00000000-0005-0000-0000-00000D040000}"/>
    <cellStyle name="40% - Accent5 12" xfId="1041" xr:uid="{00000000-0005-0000-0000-00000E040000}"/>
    <cellStyle name="40% - Accent5 13" xfId="1042" xr:uid="{00000000-0005-0000-0000-00000F040000}"/>
    <cellStyle name="40% - Accent5 14" xfId="1043" xr:uid="{00000000-0005-0000-0000-000010040000}"/>
    <cellStyle name="40% - Accent5 15" xfId="1044" xr:uid="{00000000-0005-0000-0000-000011040000}"/>
    <cellStyle name="40% - Accent5 16" xfId="1045" xr:uid="{00000000-0005-0000-0000-000012040000}"/>
    <cellStyle name="40% - Accent5 17" xfId="1046" xr:uid="{00000000-0005-0000-0000-000013040000}"/>
    <cellStyle name="40% - Accent5 17 2" xfId="1047" xr:uid="{00000000-0005-0000-0000-000014040000}"/>
    <cellStyle name="40% - Accent5 17 2 2" xfId="1048" xr:uid="{00000000-0005-0000-0000-000015040000}"/>
    <cellStyle name="40% - Accent5 17 2 3" xfId="1049" xr:uid="{00000000-0005-0000-0000-000016040000}"/>
    <cellStyle name="40% - Accent5 17 3" xfId="1050" xr:uid="{00000000-0005-0000-0000-000017040000}"/>
    <cellStyle name="40% - Accent5 17 3 2" xfId="1051" xr:uid="{00000000-0005-0000-0000-000018040000}"/>
    <cellStyle name="40% - Accent5 17 3 3" xfId="1052" xr:uid="{00000000-0005-0000-0000-000019040000}"/>
    <cellStyle name="40% - Accent5 17 4" xfId="1053" xr:uid="{00000000-0005-0000-0000-00001A040000}"/>
    <cellStyle name="40% - Accent5 17 5" xfId="1054" xr:uid="{00000000-0005-0000-0000-00001B040000}"/>
    <cellStyle name="40% - Accent5 18" xfId="1055" xr:uid="{00000000-0005-0000-0000-00001C040000}"/>
    <cellStyle name="40% - Accent5 18 2" xfId="1056" xr:uid="{00000000-0005-0000-0000-00001D040000}"/>
    <cellStyle name="40% - Accent5 18 2 2" xfId="1057" xr:uid="{00000000-0005-0000-0000-00001E040000}"/>
    <cellStyle name="40% - Accent5 18 2 3" xfId="1058" xr:uid="{00000000-0005-0000-0000-00001F040000}"/>
    <cellStyle name="40% - Accent5 18 3" xfId="1059" xr:uid="{00000000-0005-0000-0000-000020040000}"/>
    <cellStyle name="40% - Accent5 18 3 2" xfId="1060" xr:uid="{00000000-0005-0000-0000-000021040000}"/>
    <cellStyle name="40% - Accent5 18 3 3" xfId="1061" xr:uid="{00000000-0005-0000-0000-000022040000}"/>
    <cellStyle name="40% - Accent5 18 4" xfId="1062" xr:uid="{00000000-0005-0000-0000-000023040000}"/>
    <cellStyle name="40% - Accent5 18 5" xfId="1063" xr:uid="{00000000-0005-0000-0000-000024040000}"/>
    <cellStyle name="40% - Accent5 19" xfId="1064" xr:uid="{00000000-0005-0000-0000-000025040000}"/>
    <cellStyle name="40% - Accent5 19 2" xfId="1065" xr:uid="{00000000-0005-0000-0000-000026040000}"/>
    <cellStyle name="40% - Accent5 19 2 2" xfId="1066" xr:uid="{00000000-0005-0000-0000-000027040000}"/>
    <cellStyle name="40% - Accent5 19 2 3" xfId="1067" xr:uid="{00000000-0005-0000-0000-000028040000}"/>
    <cellStyle name="40% - Accent5 19 3" xfId="1068" xr:uid="{00000000-0005-0000-0000-000029040000}"/>
    <cellStyle name="40% - Accent5 19 3 2" xfId="1069" xr:uid="{00000000-0005-0000-0000-00002A040000}"/>
    <cellStyle name="40% - Accent5 19 3 3" xfId="1070" xr:uid="{00000000-0005-0000-0000-00002B040000}"/>
    <cellStyle name="40% - Accent5 19 4" xfId="1071" xr:uid="{00000000-0005-0000-0000-00002C040000}"/>
    <cellStyle name="40% - Accent5 19 5" xfId="1072" xr:uid="{00000000-0005-0000-0000-00002D040000}"/>
    <cellStyle name="40% - Accent5 2" xfId="1073" xr:uid="{00000000-0005-0000-0000-00002E040000}"/>
    <cellStyle name="40% - Accent5 2 2" xfId="1074" xr:uid="{00000000-0005-0000-0000-00002F040000}"/>
    <cellStyle name="40% - Accent5 2 2 2" xfId="1075" xr:uid="{00000000-0005-0000-0000-000030040000}"/>
    <cellStyle name="40% - Accent5 2 2 2 2" xfId="1076" xr:uid="{00000000-0005-0000-0000-000031040000}"/>
    <cellStyle name="40% - Accent5 2 2 2 2 2" xfId="1077" xr:uid="{00000000-0005-0000-0000-000032040000}"/>
    <cellStyle name="40% - Accent5 2 2 2 3" xfId="1078" xr:uid="{00000000-0005-0000-0000-000033040000}"/>
    <cellStyle name="40% - Accent5 2 2 2 4" xfId="1079" xr:uid="{00000000-0005-0000-0000-000034040000}"/>
    <cellStyle name="40% - Accent5 2 2 3" xfId="1080" xr:uid="{00000000-0005-0000-0000-000035040000}"/>
    <cellStyle name="40% - Accent5 2 2 3 2" xfId="1081" xr:uid="{00000000-0005-0000-0000-000036040000}"/>
    <cellStyle name="40% - Accent5 2 2 4" xfId="1082" xr:uid="{00000000-0005-0000-0000-000037040000}"/>
    <cellStyle name="40% - Accent5 2 2 5" xfId="1083" xr:uid="{00000000-0005-0000-0000-000038040000}"/>
    <cellStyle name="40% - Accent5 2 3" xfId="1084" xr:uid="{00000000-0005-0000-0000-000039040000}"/>
    <cellStyle name="40% - Accent5 2 3 2" xfId="1085" xr:uid="{00000000-0005-0000-0000-00003A040000}"/>
    <cellStyle name="40% - Accent5 2 3 2 2" xfId="1086" xr:uid="{00000000-0005-0000-0000-00003B040000}"/>
    <cellStyle name="40% - Accent5 2 3 2 3" xfId="1087" xr:uid="{00000000-0005-0000-0000-00003C040000}"/>
    <cellStyle name="40% - Accent5 2 3 3" xfId="1088" xr:uid="{00000000-0005-0000-0000-00003D040000}"/>
    <cellStyle name="40% - Accent5 2 3 3 2" xfId="1089" xr:uid="{00000000-0005-0000-0000-00003E040000}"/>
    <cellStyle name="40% - Accent5 2 3 3 3" xfId="1090" xr:uid="{00000000-0005-0000-0000-00003F040000}"/>
    <cellStyle name="40% - Accent5 2 3 4" xfId="1091" xr:uid="{00000000-0005-0000-0000-000040040000}"/>
    <cellStyle name="40% - Accent5 2 3 5" xfId="1092" xr:uid="{00000000-0005-0000-0000-000041040000}"/>
    <cellStyle name="40% - Accent5 2 4" xfId="1093" xr:uid="{00000000-0005-0000-0000-000042040000}"/>
    <cellStyle name="40% - Accent5 2 4 2" xfId="1094" xr:uid="{00000000-0005-0000-0000-000043040000}"/>
    <cellStyle name="40% - Accent5 2 4 3" xfId="1095" xr:uid="{00000000-0005-0000-0000-000044040000}"/>
    <cellStyle name="40% - Accent5 2 5" xfId="1096" xr:uid="{00000000-0005-0000-0000-000045040000}"/>
    <cellStyle name="40% - Accent5 2 5 2" xfId="1097" xr:uid="{00000000-0005-0000-0000-000046040000}"/>
    <cellStyle name="40% - Accent5 2 6" xfId="1098" xr:uid="{00000000-0005-0000-0000-000047040000}"/>
    <cellStyle name="40% - Accent5 20" xfId="1099" xr:uid="{00000000-0005-0000-0000-000048040000}"/>
    <cellStyle name="40% - Accent5 20 2" xfId="1100" xr:uid="{00000000-0005-0000-0000-000049040000}"/>
    <cellStyle name="40% - Accent5 20 2 2" xfId="1101" xr:uid="{00000000-0005-0000-0000-00004A040000}"/>
    <cellStyle name="40% - Accent5 20 2 3" xfId="1102" xr:uid="{00000000-0005-0000-0000-00004B040000}"/>
    <cellStyle name="40% - Accent5 20 3" xfId="1103" xr:uid="{00000000-0005-0000-0000-00004C040000}"/>
    <cellStyle name="40% - Accent5 20 3 2" xfId="1104" xr:uid="{00000000-0005-0000-0000-00004D040000}"/>
    <cellStyle name="40% - Accent5 20 3 3" xfId="1105" xr:uid="{00000000-0005-0000-0000-00004E040000}"/>
    <cellStyle name="40% - Accent5 20 4" xfId="1106" xr:uid="{00000000-0005-0000-0000-00004F040000}"/>
    <cellStyle name="40% - Accent5 20 5" xfId="1107" xr:uid="{00000000-0005-0000-0000-000050040000}"/>
    <cellStyle name="40% - Accent5 21" xfId="1108" xr:uid="{00000000-0005-0000-0000-000051040000}"/>
    <cellStyle name="40% - Accent5 21 2" xfId="1109" xr:uid="{00000000-0005-0000-0000-000052040000}"/>
    <cellStyle name="40% - Accent5 21 2 2" xfId="1110" xr:uid="{00000000-0005-0000-0000-000053040000}"/>
    <cellStyle name="40% - Accent5 21 2 3" xfId="1111" xr:uid="{00000000-0005-0000-0000-000054040000}"/>
    <cellStyle name="40% - Accent5 21 3" xfId="1112" xr:uid="{00000000-0005-0000-0000-000055040000}"/>
    <cellStyle name="40% - Accent5 21 3 2" xfId="1113" xr:uid="{00000000-0005-0000-0000-000056040000}"/>
    <cellStyle name="40% - Accent5 21 3 3" xfId="1114" xr:uid="{00000000-0005-0000-0000-000057040000}"/>
    <cellStyle name="40% - Accent5 21 4" xfId="1115" xr:uid="{00000000-0005-0000-0000-000058040000}"/>
    <cellStyle name="40% - Accent5 21 5" xfId="1116" xr:uid="{00000000-0005-0000-0000-000059040000}"/>
    <cellStyle name="40% - Accent5 22" xfId="1117" xr:uid="{00000000-0005-0000-0000-00005A040000}"/>
    <cellStyle name="40% - Accent5 23" xfId="1118" xr:uid="{00000000-0005-0000-0000-00005B040000}"/>
    <cellStyle name="40% - Accent5 23 2" xfId="1119" xr:uid="{00000000-0005-0000-0000-00005C040000}"/>
    <cellStyle name="40% - Accent5 23 2 2" xfId="1120" xr:uid="{00000000-0005-0000-0000-00005D040000}"/>
    <cellStyle name="40% - Accent5 23 2 3" xfId="1121" xr:uid="{00000000-0005-0000-0000-00005E040000}"/>
    <cellStyle name="40% - Accent5 23 3" xfId="1122" xr:uid="{00000000-0005-0000-0000-00005F040000}"/>
    <cellStyle name="40% - Accent5 23 3 2" xfId="1123" xr:uid="{00000000-0005-0000-0000-000060040000}"/>
    <cellStyle name="40% - Accent5 23 3 3" xfId="1124" xr:uid="{00000000-0005-0000-0000-000061040000}"/>
    <cellStyle name="40% - Accent5 23 4" xfId="1125" xr:uid="{00000000-0005-0000-0000-000062040000}"/>
    <cellStyle name="40% - Accent5 23 5" xfId="1126" xr:uid="{00000000-0005-0000-0000-000063040000}"/>
    <cellStyle name="40% - Accent5 24" xfId="1127" xr:uid="{00000000-0005-0000-0000-000064040000}"/>
    <cellStyle name="40% - Accent5 3" xfId="1128" xr:uid="{00000000-0005-0000-0000-000065040000}"/>
    <cellStyle name="40% - Accent5 4" xfId="1129" xr:uid="{00000000-0005-0000-0000-000066040000}"/>
    <cellStyle name="40% - Accent5 5" xfId="1130" xr:uid="{00000000-0005-0000-0000-000067040000}"/>
    <cellStyle name="40% - Accent5 6" xfId="1131" xr:uid="{00000000-0005-0000-0000-000068040000}"/>
    <cellStyle name="40% - Accent5 7" xfId="1132" xr:uid="{00000000-0005-0000-0000-000069040000}"/>
    <cellStyle name="40% - Accent5 8" xfId="1133" xr:uid="{00000000-0005-0000-0000-00006A040000}"/>
    <cellStyle name="40% - Accent5 9" xfId="1134" xr:uid="{00000000-0005-0000-0000-00006B040000}"/>
    <cellStyle name="40% - Accent6 10" xfId="1135" xr:uid="{00000000-0005-0000-0000-00006C040000}"/>
    <cellStyle name="40% - Accent6 11" xfId="1136" xr:uid="{00000000-0005-0000-0000-00006D040000}"/>
    <cellStyle name="40% - Accent6 12" xfId="1137" xr:uid="{00000000-0005-0000-0000-00006E040000}"/>
    <cellStyle name="40% - Accent6 13" xfId="1138" xr:uid="{00000000-0005-0000-0000-00006F040000}"/>
    <cellStyle name="40% - Accent6 14" xfId="1139" xr:uid="{00000000-0005-0000-0000-000070040000}"/>
    <cellStyle name="40% - Accent6 15" xfId="1140" xr:uid="{00000000-0005-0000-0000-000071040000}"/>
    <cellStyle name="40% - Accent6 16" xfId="1141" xr:uid="{00000000-0005-0000-0000-000072040000}"/>
    <cellStyle name="40% - Accent6 17" xfId="1142" xr:uid="{00000000-0005-0000-0000-000073040000}"/>
    <cellStyle name="40% - Accent6 17 2" xfId="1143" xr:uid="{00000000-0005-0000-0000-000074040000}"/>
    <cellStyle name="40% - Accent6 17 2 2" xfId="1144" xr:uid="{00000000-0005-0000-0000-000075040000}"/>
    <cellStyle name="40% - Accent6 17 2 3" xfId="1145" xr:uid="{00000000-0005-0000-0000-000076040000}"/>
    <cellStyle name="40% - Accent6 17 3" xfId="1146" xr:uid="{00000000-0005-0000-0000-000077040000}"/>
    <cellStyle name="40% - Accent6 17 3 2" xfId="1147" xr:uid="{00000000-0005-0000-0000-000078040000}"/>
    <cellStyle name="40% - Accent6 17 3 3" xfId="1148" xr:uid="{00000000-0005-0000-0000-000079040000}"/>
    <cellStyle name="40% - Accent6 17 4" xfId="1149" xr:uid="{00000000-0005-0000-0000-00007A040000}"/>
    <cellStyle name="40% - Accent6 17 5" xfId="1150" xr:uid="{00000000-0005-0000-0000-00007B040000}"/>
    <cellStyle name="40% - Accent6 18" xfId="1151" xr:uid="{00000000-0005-0000-0000-00007C040000}"/>
    <cellStyle name="40% - Accent6 18 2" xfId="1152" xr:uid="{00000000-0005-0000-0000-00007D040000}"/>
    <cellStyle name="40% - Accent6 18 2 2" xfId="1153" xr:uid="{00000000-0005-0000-0000-00007E040000}"/>
    <cellStyle name="40% - Accent6 18 2 3" xfId="1154" xr:uid="{00000000-0005-0000-0000-00007F040000}"/>
    <cellStyle name="40% - Accent6 18 3" xfId="1155" xr:uid="{00000000-0005-0000-0000-000080040000}"/>
    <cellStyle name="40% - Accent6 18 3 2" xfId="1156" xr:uid="{00000000-0005-0000-0000-000081040000}"/>
    <cellStyle name="40% - Accent6 18 3 3" xfId="1157" xr:uid="{00000000-0005-0000-0000-000082040000}"/>
    <cellStyle name="40% - Accent6 18 4" xfId="1158" xr:uid="{00000000-0005-0000-0000-000083040000}"/>
    <cellStyle name="40% - Accent6 18 5" xfId="1159" xr:uid="{00000000-0005-0000-0000-000084040000}"/>
    <cellStyle name="40% - Accent6 19" xfId="1160" xr:uid="{00000000-0005-0000-0000-000085040000}"/>
    <cellStyle name="40% - Accent6 19 2" xfId="1161" xr:uid="{00000000-0005-0000-0000-000086040000}"/>
    <cellStyle name="40% - Accent6 19 2 2" xfId="1162" xr:uid="{00000000-0005-0000-0000-000087040000}"/>
    <cellStyle name="40% - Accent6 19 2 3" xfId="1163" xr:uid="{00000000-0005-0000-0000-000088040000}"/>
    <cellStyle name="40% - Accent6 19 3" xfId="1164" xr:uid="{00000000-0005-0000-0000-000089040000}"/>
    <cellStyle name="40% - Accent6 19 3 2" xfId="1165" xr:uid="{00000000-0005-0000-0000-00008A040000}"/>
    <cellStyle name="40% - Accent6 19 3 3" xfId="1166" xr:uid="{00000000-0005-0000-0000-00008B040000}"/>
    <cellStyle name="40% - Accent6 19 4" xfId="1167" xr:uid="{00000000-0005-0000-0000-00008C040000}"/>
    <cellStyle name="40% - Accent6 19 5" xfId="1168" xr:uid="{00000000-0005-0000-0000-00008D040000}"/>
    <cellStyle name="40% - Accent6 2" xfId="1169" xr:uid="{00000000-0005-0000-0000-00008E040000}"/>
    <cellStyle name="40% - Accent6 2 2" xfId="1170" xr:uid="{00000000-0005-0000-0000-00008F040000}"/>
    <cellStyle name="40% - Accent6 2 2 2" xfId="1171" xr:uid="{00000000-0005-0000-0000-000090040000}"/>
    <cellStyle name="40% - Accent6 2 2 2 2" xfId="1172" xr:uid="{00000000-0005-0000-0000-000091040000}"/>
    <cellStyle name="40% - Accent6 2 2 2 2 2" xfId="1173" xr:uid="{00000000-0005-0000-0000-000092040000}"/>
    <cellStyle name="40% - Accent6 2 2 2 3" xfId="1174" xr:uid="{00000000-0005-0000-0000-000093040000}"/>
    <cellStyle name="40% - Accent6 2 2 2 4" xfId="1175" xr:uid="{00000000-0005-0000-0000-000094040000}"/>
    <cellStyle name="40% - Accent6 2 2 3" xfId="1176" xr:uid="{00000000-0005-0000-0000-000095040000}"/>
    <cellStyle name="40% - Accent6 2 2 3 2" xfId="1177" xr:uid="{00000000-0005-0000-0000-000096040000}"/>
    <cellStyle name="40% - Accent6 2 2 4" xfId="1178" xr:uid="{00000000-0005-0000-0000-000097040000}"/>
    <cellStyle name="40% - Accent6 2 2 5" xfId="1179" xr:uid="{00000000-0005-0000-0000-000098040000}"/>
    <cellStyle name="40% - Accent6 2 3" xfId="1180" xr:uid="{00000000-0005-0000-0000-000099040000}"/>
    <cellStyle name="40% - Accent6 2 3 2" xfId="1181" xr:uid="{00000000-0005-0000-0000-00009A040000}"/>
    <cellStyle name="40% - Accent6 2 3 2 2" xfId="1182" xr:uid="{00000000-0005-0000-0000-00009B040000}"/>
    <cellStyle name="40% - Accent6 2 3 2 3" xfId="1183" xr:uid="{00000000-0005-0000-0000-00009C040000}"/>
    <cellStyle name="40% - Accent6 2 3 3" xfId="1184" xr:uid="{00000000-0005-0000-0000-00009D040000}"/>
    <cellStyle name="40% - Accent6 2 3 3 2" xfId="1185" xr:uid="{00000000-0005-0000-0000-00009E040000}"/>
    <cellStyle name="40% - Accent6 2 3 3 3" xfId="1186" xr:uid="{00000000-0005-0000-0000-00009F040000}"/>
    <cellStyle name="40% - Accent6 2 3 4" xfId="1187" xr:uid="{00000000-0005-0000-0000-0000A0040000}"/>
    <cellStyle name="40% - Accent6 2 3 5" xfId="1188" xr:uid="{00000000-0005-0000-0000-0000A1040000}"/>
    <cellStyle name="40% - Accent6 2 4" xfId="1189" xr:uid="{00000000-0005-0000-0000-0000A2040000}"/>
    <cellStyle name="40% - Accent6 2 4 2" xfId="1190" xr:uid="{00000000-0005-0000-0000-0000A3040000}"/>
    <cellStyle name="40% - Accent6 2 4 3" xfId="1191" xr:uid="{00000000-0005-0000-0000-0000A4040000}"/>
    <cellStyle name="40% - Accent6 2 5" xfId="1192" xr:uid="{00000000-0005-0000-0000-0000A5040000}"/>
    <cellStyle name="40% - Accent6 2 5 2" xfId="1193" xr:uid="{00000000-0005-0000-0000-0000A6040000}"/>
    <cellStyle name="40% - Accent6 2 6" xfId="1194" xr:uid="{00000000-0005-0000-0000-0000A7040000}"/>
    <cellStyle name="40% - Accent6 20" xfId="1195" xr:uid="{00000000-0005-0000-0000-0000A8040000}"/>
    <cellStyle name="40% - Accent6 20 2" xfId="1196" xr:uid="{00000000-0005-0000-0000-0000A9040000}"/>
    <cellStyle name="40% - Accent6 20 2 2" xfId="1197" xr:uid="{00000000-0005-0000-0000-0000AA040000}"/>
    <cellStyle name="40% - Accent6 20 2 3" xfId="1198" xr:uid="{00000000-0005-0000-0000-0000AB040000}"/>
    <cellStyle name="40% - Accent6 20 3" xfId="1199" xr:uid="{00000000-0005-0000-0000-0000AC040000}"/>
    <cellStyle name="40% - Accent6 20 3 2" xfId="1200" xr:uid="{00000000-0005-0000-0000-0000AD040000}"/>
    <cellStyle name="40% - Accent6 20 3 3" xfId="1201" xr:uid="{00000000-0005-0000-0000-0000AE040000}"/>
    <cellStyle name="40% - Accent6 20 4" xfId="1202" xr:uid="{00000000-0005-0000-0000-0000AF040000}"/>
    <cellStyle name="40% - Accent6 20 5" xfId="1203" xr:uid="{00000000-0005-0000-0000-0000B0040000}"/>
    <cellStyle name="40% - Accent6 21" xfId="1204" xr:uid="{00000000-0005-0000-0000-0000B1040000}"/>
    <cellStyle name="40% - Accent6 21 2" xfId="1205" xr:uid="{00000000-0005-0000-0000-0000B2040000}"/>
    <cellStyle name="40% - Accent6 21 2 2" xfId="1206" xr:uid="{00000000-0005-0000-0000-0000B3040000}"/>
    <cellStyle name="40% - Accent6 21 2 3" xfId="1207" xr:uid="{00000000-0005-0000-0000-0000B4040000}"/>
    <cellStyle name="40% - Accent6 21 3" xfId="1208" xr:uid="{00000000-0005-0000-0000-0000B5040000}"/>
    <cellStyle name="40% - Accent6 21 3 2" xfId="1209" xr:uid="{00000000-0005-0000-0000-0000B6040000}"/>
    <cellStyle name="40% - Accent6 21 3 3" xfId="1210" xr:uid="{00000000-0005-0000-0000-0000B7040000}"/>
    <cellStyle name="40% - Accent6 21 4" xfId="1211" xr:uid="{00000000-0005-0000-0000-0000B8040000}"/>
    <cellStyle name="40% - Accent6 21 5" xfId="1212" xr:uid="{00000000-0005-0000-0000-0000B9040000}"/>
    <cellStyle name="40% - Accent6 22" xfId="1213" xr:uid="{00000000-0005-0000-0000-0000BA040000}"/>
    <cellStyle name="40% - Accent6 23" xfId="1214" xr:uid="{00000000-0005-0000-0000-0000BB040000}"/>
    <cellStyle name="40% - Accent6 23 2" xfId="1215" xr:uid="{00000000-0005-0000-0000-0000BC040000}"/>
    <cellStyle name="40% - Accent6 23 2 2" xfId="1216" xr:uid="{00000000-0005-0000-0000-0000BD040000}"/>
    <cellStyle name="40% - Accent6 23 2 3" xfId="1217" xr:uid="{00000000-0005-0000-0000-0000BE040000}"/>
    <cellStyle name="40% - Accent6 23 3" xfId="1218" xr:uid="{00000000-0005-0000-0000-0000BF040000}"/>
    <cellStyle name="40% - Accent6 23 3 2" xfId="1219" xr:uid="{00000000-0005-0000-0000-0000C0040000}"/>
    <cellStyle name="40% - Accent6 23 3 3" xfId="1220" xr:uid="{00000000-0005-0000-0000-0000C1040000}"/>
    <cellStyle name="40% - Accent6 23 4" xfId="1221" xr:uid="{00000000-0005-0000-0000-0000C2040000}"/>
    <cellStyle name="40% - Accent6 23 5" xfId="1222" xr:uid="{00000000-0005-0000-0000-0000C3040000}"/>
    <cellStyle name="40% - Accent6 24" xfId="1223" xr:uid="{00000000-0005-0000-0000-0000C4040000}"/>
    <cellStyle name="40% - Accent6 25" xfId="1224" xr:uid="{00000000-0005-0000-0000-0000C5040000}"/>
    <cellStyle name="40% - Accent6 26" xfId="1225" xr:uid="{00000000-0005-0000-0000-0000C6040000}"/>
    <cellStyle name="40% - Accent6 3" xfId="1226" xr:uid="{00000000-0005-0000-0000-0000C7040000}"/>
    <cellStyle name="40% - Accent6 4" xfId="1227" xr:uid="{00000000-0005-0000-0000-0000C8040000}"/>
    <cellStyle name="40% - Accent6 5" xfId="1228" xr:uid="{00000000-0005-0000-0000-0000C9040000}"/>
    <cellStyle name="40% - Accent6 6" xfId="1229" xr:uid="{00000000-0005-0000-0000-0000CA040000}"/>
    <cellStyle name="40% - Accent6 7" xfId="1230" xr:uid="{00000000-0005-0000-0000-0000CB040000}"/>
    <cellStyle name="40% - Accent6 8" xfId="1231" xr:uid="{00000000-0005-0000-0000-0000CC040000}"/>
    <cellStyle name="40% - Accent6 9" xfId="1232" xr:uid="{00000000-0005-0000-0000-0000CD040000}"/>
    <cellStyle name="508Table-Start" xfId="1233" xr:uid="{00000000-0005-0000-0000-0000CE040000}"/>
    <cellStyle name="508Table-Stop" xfId="1234" xr:uid="{00000000-0005-0000-0000-0000CF040000}"/>
    <cellStyle name="60% - Accent1 10" xfId="1235" xr:uid="{00000000-0005-0000-0000-0000D0040000}"/>
    <cellStyle name="60% - Accent1 11" xfId="1236" xr:uid="{00000000-0005-0000-0000-0000D1040000}"/>
    <cellStyle name="60% - Accent1 12" xfId="1237" xr:uid="{00000000-0005-0000-0000-0000D2040000}"/>
    <cellStyle name="60% - Accent1 13" xfId="1238" xr:uid="{00000000-0005-0000-0000-0000D3040000}"/>
    <cellStyle name="60% - Accent1 14" xfId="1239" xr:uid="{00000000-0005-0000-0000-0000D4040000}"/>
    <cellStyle name="60% - Accent1 15" xfId="1240" xr:uid="{00000000-0005-0000-0000-0000D5040000}"/>
    <cellStyle name="60% - Accent1 16" xfId="1241" xr:uid="{00000000-0005-0000-0000-0000D6040000}"/>
    <cellStyle name="60% - Accent1 17" xfId="1242" xr:uid="{00000000-0005-0000-0000-0000D7040000}"/>
    <cellStyle name="60% - Accent1 18" xfId="1243" xr:uid="{00000000-0005-0000-0000-0000D8040000}"/>
    <cellStyle name="60% - Accent1 19" xfId="1244" xr:uid="{00000000-0005-0000-0000-0000D9040000}"/>
    <cellStyle name="60% - Accent1 2" xfId="1245" xr:uid="{00000000-0005-0000-0000-0000DA040000}"/>
    <cellStyle name="60% - Accent1 2 2" xfId="1246" xr:uid="{00000000-0005-0000-0000-0000DB040000}"/>
    <cellStyle name="60% - Accent1 20" xfId="1247" xr:uid="{00000000-0005-0000-0000-0000DC040000}"/>
    <cellStyle name="60% - Accent1 21" xfId="1248" xr:uid="{00000000-0005-0000-0000-0000DD040000}"/>
    <cellStyle name="60% - Accent1 22" xfId="1249" xr:uid="{00000000-0005-0000-0000-0000DE040000}"/>
    <cellStyle name="60% - Accent1 23" xfId="1250" xr:uid="{00000000-0005-0000-0000-0000DF040000}"/>
    <cellStyle name="60% - Accent1 3" xfId="1251" xr:uid="{00000000-0005-0000-0000-0000E0040000}"/>
    <cellStyle name="60% - Accent1 4" xfId="1252" xr:uid="{00000000-0005-0000-0000-0000E1040000}"/>
    <cellStyle name="60% - Accent1 5" xfId="1253" xr:uid="{00000000-0005-0000-0000-0000E2040000}"/>
    <cellStyle name="60% - Accent1 6" xfId="1254" xr:uid="{00000000-0005-0000-0000-0000E3040000}"/>
    <cellStyle name="60% - Accent1 7" xfId="1255" xr:uid="{00000000-0005-0000-0000-0000E4040000}"/>
    <cellStyle name="60% - Accent1 8" xfId="1256" xr:uid="{00000000-0005-0000-0000-0000E5040000}"/>
    <cellStyle name="60% - Accent1 9" xfId="1257" xr:uid="{00000000-0005-0000-0000-0000E6040000}"/>
    <cellStyle name="60% - Accent2 10" xfId="1258" xr:uid="{00000000-0005-0000-0000-0000E7040000}"/>
    <cellStyle name="60% - Accent2 11" xfId="1259" xr:uid="{00000000-0005-0000-0000-0000E8040000}"/>
    <cellStyle name="60% - Accent2 12" xfId="1260" xr:uid="{00000000-0005-0000-0000-0000E9040000}"/>
    <cellStyle name="60% - Accent2 13" xfId="1261" xr:uid="{00000000-0005-0000-0000-0000EA040000}"/>
    <cellStyle name="60% - Accent2 14" xfId="1262" xr:uid="{00000000-0005-0000-0000-0000EB040000}"/>
    <cellStyle name="60% - Accent2 15" xfId="1263" xr:uid="{00000000-0005-0000-0000-0000EC040000}"/>
    <cellStyle name="60% - Accent2 16" xfId="1264" xr:uid="{00000000-0005-0000-0000-0000ED040000}"/>
    <cellStyle name="60% - Accent2 17" xfId="1265" xr:uid="{00000000-0005-0000-0000-0000EE040000}"/>
    <cellStyle name="60% - Accent2 18" xfId="1266" xr:uid="{00000000-0005-0000-0000-0000EF040000}"/>
    <cellStyle name="60% - Accent2 19" xfId="1267" xr:uid="{00000000-0005-0000-0000-0000F0040000}"/>
    <cellStyle name="60% - Accent2 2" xfId="1268" xr:uid="{00000000-0005-0000-0000-0000F1040000}"/>
    <cellStyle name="60% - Accent2 2 2" xfId="1269" xr:uid="{00000000-0005-0000-0000-0000F2040000}"/>
    <cellStyle name="60% - Accent2 20" xfId="1270" xr:uid="{00000000-0005-0000-0000-0000F3040000}"/>
    <cellStyle name="60% - Accent2 21" xfId="1271" xr:uid="{00000000-0005-0000-0000-0000F4040000}"/>
    <cellStyle name="60% - Accent2 22" xfId="1272" xr:uid="{00000000-0005-0000-0000-0000F5040000}"/>
    <cellStyle name="60% - Accent2 23" xfId="1273" xr:uid="{00000000-0005-0000-0000-0000F6040000}"/>
    <cellStyle name="60% - Accent2 3" xfId="1274" xr:uid="{00000000-0005-0000-0000-0000F7040000}"/>
    <cellStyle name="60% - Accent2 4" xfId="1275" xr:uid="{00000000-0005-0000-0000-0000F8040000}"/>
    <cellStyle name="60% - Accent2 5" xfId="1276" xr:uid="{00000000-0005-0000-0000-0000F9040000}"/>
    <cellStyle name="60% - Accent2 6" xfId="1277" xr:uid="{00000000-0005-0000-0000-0000FA040000}"/>
    <cellStyle name="60% - Accent2 7" xfId="1278" xr:uid="{00000000-0005-0000-0000-0000FB040000}"/>
    <cellStyle name="60% - Accent2 8" xfId="1279" xr:uid="{00000000-0005-0000-0000-0000FC040000}"/>
    <cellStyle name="60% - Accent2 9" xfId="1280" xr:uid="{00000000-0005-0000-0000-0000FD040000}"/>
    <cellStyle name="60% - Accent3 10" xfId="1281" xr:uid="{00000000-0005-0000-0000-0000FE040000}"/>
    <cellStyle name="60% - Accent3 11" xfId="1282" xr:uid="{00000000-0005-0000-0000-0000FF040000}"/>
    <cellStyle name="60% - Accent3 12" xfId="1283" xr:uid="{00000000-0005-0000-0000-000000050000}"/>
    <cellStyle name="60% - Accent3 13" xfId="1284" xr:uid="{00000000-0005-0000-0000-000001050000}"/>
    <cellStyle name="60% - Accent3 14" xfId="1285" xr:uid="{00000000-0005-0000-0000-000002050000}"/>
    <cellStyle name="60% - Accent3 15" xfId="1286" xr:uid="{00000000-0005-0000-0000-000003050000}"/>
    <cellStyle name="60% - Accent3 16" xfId="1287" xr:uid="{00000000-0005-0000-0000-000004050000}"/>
    <cellStyle name="60% - Accent3 17" xfId="1288" xr:uid="{00000000-0005-0000-0000-000005050000}"/>
    <cellStyle name="60% - Accent3 18" xfId="1289" xr:uid="{00000000-0005-0000-0000-000006050000}"/>
    <cellStyle name="60% - Accent3 19" xfId="1290" xr:uid="{00000000-0005-0000-0000-000007050000}"/>
    <cellStyle name="60% - Accent3 2" xfId="1291" xr:uid="{00000000-0005-0000-0000-000008050000}"/>
    <cellStyle name="60% - Accent3 2 2" xfId="1292" xr:uid="{00000000-0005-0000-0000-000009050000}"/>
    <cellStyle name="60% - Accent3 20" xfId="1293" xr:uid="{00000000-0005-0000-0000-00000A050000}"/>
    <cellStyle name="60% - Accent3 21" xfId="1294" xr:uid="{00000000-0005-0000-0000-00000B050000}"/>
    <cellStyle name="60% - Accent3 22" xfId="1295" xr:uid="{00000000-0005-0000-0000-00000C050000}"/>
    <cellStyle name="60% - Accent3 23" xfId="1296" xr:uid="{00000000-0005-0000-0000-00000D050000}"/>
    <cellStyle name="60% - Accent3 3" xfId="1297" xr:uid="{00000000-0005-0000-0000-00000E050000}"/>
    <cellStyle name="60% - Accent3 4" xfId="1298" xr:uid="{00000000-0005-0000-0000-00000F050000}"/>
    <cellStyle name="60% - Accent3 5" xfId="1299" xr:uid="{00000000-0005-0000-0000-000010050000}"/>
    <cellStyle name="60% - Accent3 6" xfId="1300" xr:uid="{00000000-0005-0000-0000-000011050000}"/>
    <cellStyle name="60% - Accent3 7" xfId="1301" xr:uid="{00000000-0005-0000-0000-000012050000}"/>
    <cellStyle name="60% - Accent3 8" xfId="1302" xr:uid="{00000000-0005-0000-0000-000013050000}"/>
    <cellStyle name="60% - Accent3 9" xfId="1303" xr:uid="{00000000-0005-0000-0000-000014050000}"/>
    <cellStyle name="60% - Accent4 10" xfId="1304" xr:uid="{00000000-0005-0000-0000-000015050000}"/>
    <cellStyle name="60% - Accent4 11" xfId="1305" xr:uid="{00000000-0005-0000-0000-000016050000}"/>
    <cellStyle name="60% - Accent4 12" xfId="1306" xr:uid="{00000000-0005-0000-0000-000017050000}"/>
    <cellStyle name="60% - Accent4 13" xfId="1307" xr:uid="{00000000-0005-0000-0000-000018050000}"/>
    <cellStyle name="60% - Accent4 14" xfId="1308" xr:uid="{00000000-0005-0000-0000-000019050000}"/>
    <cellStyle name="60% - Accent4 15" xfId="1309" xr:uid="{00000000-0005-0000-0000-00001A050000}"/>
    <cellStyle name="60% - Accent4 16" xfId="1310" xr:uid="{00000000-0005-0000-0000-00001B050000}"/>
    <cellStyle name="60% - Accent4 17" xfId="1311" xr:uid="{00000000-0005-0000-0000-00001C050000}"/>
    <cellStyle name="60% - Accent4 18" xfId="1312" xr:uid="{00000000-0005-0000-0000-00001D050000}"/>
    <cellStyle name="60% - Accent4 19" xfId="1313" xr:uid="{00000000-0005-0000-0000-00001E050000}"/>
    <cellStyle name="60% - Accent4 2" xfId="1314" xr:uid="{00000000-0005-0000-0000-00001F050000}"/>
    <cellStyle name="60% - Accent4 2 2" xfId="1315" xr:uid="{00000000-0005-0000-0000-000020050000}"/>
    <cellStyle name="60% - Accent4 20" xfId="1316" xr:uid="{00000000-0005-0000-0000-000021050000}"/>
    <cellStyle name="60% - Accent4 21" xfId="1317" xr:uid="{00000000-0005-0000-0000-000022050000}"/>
    <cellStyle name="60% - Accent4 22" xfId="1318" xr:uid="{00000000-0005-0000-0000-000023050000}"/>
    <cellStyle name="60% - Accent4 23" xfId="1319" xr:uid="{00000000-0005-0000-0000-000024050000}"/>
    <cellStyle name="60% - Accent4 3" xfId="1320" xr:uid="{00000000-0005-0000-0000-000025050000}"/>
    <cellStyle name="60% - Accent4 4" xfId="1321" xr:uid="{00000000-0005-0000-0000-000026050000}"/>
    <cellStyle name="60% - Accent4 5" xfId="1322" xr:uid="{00000000-0005-0000-0000-000027050000}"/>
    <cellStyle name="60% - Accent4 6" xfId="1323" xr:uid="{00000000-0005-0000-0000-000028050000}"/>
    <cellStyle name="60% - Accent4 7" xfId="1324" xr:uid="{00000000-0005-0000-0000-000029050000}"/>
    <cellStyle name="60% - Accent4 8" xfId="1325" xr:uid="{00000000-0005-0000-0000-00002A050000}"/>
    <cellStyle name="60% - Accent4 9" xfId="1326" xr:uid="{00000000-0005-0000-0000-00002B050000}"/>
    <cellStyle name="60% - Accent5 10" xfId="1327" xr:uid="{00000000-0005-0000-0000-00002C050000}"/>
    <cellStyle name="60% - Accent5 11" xfId="1328" xr:uid="{00000000-0005-0000-0000-00002D050000}"/>
    <cellStyle name="60% - Accent5 12" xfId="1329" xr:uid="{00000000-0005-0000-0000-00002E050000}"/>
    <cellStyle name="60% - Accent5 13" xfId="1330" xr:uid="{00000000-0005-0000-0000-00002F050000}"/>
    <cellStyle name="60% - Accent5 14" xfId="1331" xr:uid="{00000000-0005-0000-0000-000030050000}"/>
    <cellStyle name="60% - Accent5 15" xfId="1332" xr:uid="{00000000-0005-0000-0000-000031050000}"/>
    <cellStyle name="60% - Accent5 16" xfId="1333" xr:uid="{00000000-0005-0000-0000-000032050000}"/>
    <cellStyle name="60% - Accent5 17" xfId="1334" xr:uid="{00000000-0005-0000-0000-000033050000}"/>
    <cellStyle name="60% - Accent5 18" xfId="1335" xr:uid="{00000000-0005-0000-0000-000034050000}"/>
    <cellStyle name="60% - Accent5 19" xfId="1336" xr:uid="{00000000-0005-0000-0000-000035050000}"/>
    <cellStyle name="60% - Accent5 2" xfId="1337" xr:uid="{00000000-0005-0000-0000-000036050000}"/>
    <cellStyle name="60% - Accent5 2 2" xfId="1338" xr:uid="{00000000-0005-0000-0000-000037050000}"/>
    <cellStyle name="60% - Accent5 20" xfId="1339" xr:uid="{00000000-0005-0000-0000-000038050000}"/>
    <cellStyle name="60% - Accent5 21" xfId="1340" xr:uid="{00000000-0005-0000-0000-000039050000}"/>
    <cellStyle name="60% - Accent5 22" xfId="1341" xr:uid="{00000000-0005-0000-0000-00003A050000}"/>
    <cellStyle name="60% - Accent5 23" xfId="1342" xr:uid="{00000000-0005-0000-0000-00003B050000}"/>
    <cellStyle name="60% - Accent5 3" xfId="1343" xr:uid="{00000000-0005-0000-0000-00003C050000}"/>
    <cellStyle name="60% - Accent5 4" xfId="1344" xr:uid="{00000000-0005-0000-0000-00003D050000}"/>
    <cellStyle name="60% - Accent5 5" xfId="1345" xr:uid="{00000000-0005-0000-0000-00003E050000}"/>
    <cellStyle name="60% - Accent5 6" xfId="1346" xr:uid="{00000000-0005-0000-0000-00003F050000}"/>
    <cellStyle name="60% - Accent5 7" xfId="1347" xr:uid="{00000000-0005-0000-0000-000040050000}"/>
    <cellStyle name="60% - Accent5 8" xfId="1348" xr:uid="{00000000-0005-0000-0000-000041050000}"/>
    <cellStyle name="60% - Accent5 9" xfId="1349" xr:uid="{00000000-0005-0000-0000-000042050000}"/>
    <cellStyle name="60% - Accent6 10" xfId="1350" xr:uid="{00000000-0005-0000-0000-000043050000}"/>
    <cellStyle name="60% - Accent6 11" xfId="1351" xr:uid="{00000000-0005-0000-0000-000044050000}"/>
    <cellStyle name="60% - Accent6 12" xfId="1352" xr:uid="{00000000-0005-0000-0000-000045050000}"/>
    <cellStyle name="60% - Accent6 13" xfId="1353" xr:uid="{00000000-0005-0000-0000-000046050000}"/>
    <cellStyle name="60% - Accent6 14" xfId="1354" xr:uid="{00000000-0005-0000-0000-000047050000}"/>
    <cellStyle name="60% - Accent6 15" xfId="1355" xr:uid="{00000000-0005-0000-0000-000048050000}"/>
    <cellStyle name="60% - Accent6 16" xfId="1356" xr:uid="{00000000-0005-0000-0000-000049050000}"/>
    <cellStyle name="60% - Accent6 17" xfId="1357" xr:uid="{00000000-0005-0000-0000-00004A050000}"/>
    <cellStyle name="60% - Accent6 18" xfId="1358" xr:uid="{00000000-0005-0000-0000-00004B050000}"/>
    <cellStyle name="60% - Accent6 19" xfId="1359" xr:uid="{00000000-0005-0000-0000-00004C050000}"/>
    <cellStyle name="60% - Accent6 2" xfId="1360" xr:uid="{00000000-0005-0000-0000-00004D050000}"/>
    <cellStyle name="60% - Accent6 2 2" xfId="1361" xr:uid="{00000000-0005-0000-0000-00004E050000}"/>
    <cellStyle name="60% - Accent6 20" xfId="1362" xr:uid="{00000000-0005-0000-0000-00004F050000}"/>
    <cellStyle name="60% - Accent6 21" xfId="1363" xr:uid="{00000000-0005-0000-0000-000050050000}"/>
    <cellStyle name="60% - Accent6 22" xfId="1364" xr:uid="{00000000-0005-0000-0000-000051050000}"/>
    <cellStyle name="60% - Accent6 23" xfId="1365" xr:uid="{00000000-0005-0000-0000-000052050000}"/>
    <cellStyle name="60% - Accent6 3" xfId="1366" xr:uid="{00000000-0005-0000-0000-000053050000}"/>
    <cellStyle name="60% - Accent6 4" xfId="1367" xr:uid="{00000000-0005-0000-0000-000054050000}"/>
    <cellStyle name="60% - Accent6 5" xfId="1368" xr:uid="{00000000-0005-0000-0000-000055050000}"/>
    <cellStyle name="60% - Accent6 6" xfId="1369" xr:uid="{00000000-0005-0000-0000-000056050000}"/>
    <cellStyle name="60% - Accent6 7" xfId="1370" xr:uid="{00000000-0005-0000-0000-000057050000}"/>
    <cellStyle name="60% - Accent6 8" xfId="1371" xr:uid="{00000000-0005-0000-0000-000058050000}"/>
    <cellStyle name="60% - Accent6 9" xfId="1372" xr:uid="{00000000-0005-0000-0000-000059050000}"/>
    <cellStyle name="Accent1 - 20%" xfId="1373" xr:uid="{00000000-0005-0000-0000-00005A050000}"/>
    <cellStyle name="Accent1 - 20% 10" xfId="1374" xr:uid="{00000000-0005-0000-0000-00005B050000}"/>
    <cellStyle name="Accent1 - 20% 11" xfId="1375" xr:uid="{00000000-0005-0000-0000-00005C050000}"/>
    <cellStyle name="Accent1 - 20% 12" xfId="1376" xr:uid="{00000000-0005-0000-0000-00005D050000}"/>
    <cellStyle name="Accent1 - 20% 13" xfId="1377" xr:uid="{00000000-0005-0000-0000-00005E050000}"/>
    <cellStyle name="Accent1 - 20% 14" xfId="1378" xr:uid="{00000000-0005-0000-0000-00005F050000}"/>
    <cellStyle name="Accent1 - 20% 2" xfId="1379" xr:uid="{00000000-0005-0000-0000-000060050000}"/>
    <cellStyle name="Accent1 - 20% 3" xfId="1380" xr:uid="{00000000-0005-0000-0000-000061050000}"/>
    <cellStyle name="Accent1 - 20% 4" xfId="1381" xr:uid="{00000000-0005-0000-0000-000062050000}"/>
    <cellStyle name="Accent1 - 20% 5" xfId="1382" xr:uid="{00000000-0005-0000-0000-000063050000}"/>
    <cellStyle name="Accent1 - 20% 6" xfId="1383" xr:uid="{00000000-0005-0000-0000-000064050000}"/>
    <cellStyle name="Accent1 - 20% 7" xfId="1384" xr:uid="{00000000-0005-0000-0000-000065050000}"/>
    <cellStyle name="Accent1 - 20% 8" xfId="1385" xr:uid="{00000000-0005-0000-0000-000066050000}"/>
    <cellStyle name="Accent1 - 20% 9" xfId="1386" xr:uid="{00000000-0005-0000-0000-000067050000}"/>
    <cellStyle name="Accent1 - 40%" xfId="1387" xr:uid="{00000000-0005-0000-0000-000068050000}"/>
    <cellStyle name="Accent1 - 40% 10" xfId="1388" xr:uid="{00000000-0005-0000-0000-000069050000}"/>
    <cellStyle name="Accent1 - 40% 11" xfId="1389" xr:uid="{00000000-0005-0000-0000-00006A050000}"/>
    <cellStyle name="Accent1 - 40% 12" xfId="1390" xr:uid="{00000000-0005-0000-0000-00006B050000}"/>
    <cellStyle name="Accent1 - 40% 13" xfId="1391" xr:uid="{00000000-0005-0000-0000-00006C050000}"/>
    <cellStyle name="Accent1 - 40% 14" xfId="1392" xr:uid="{00000000-0005-0000-0000-00006D050000}"/>
    <cellStyle name="Accent1 - 40% 2" xfId="1393" xr:uid="{00000000-0005-0000-0000-00006E050000}"/>
    <cellStyle name="Accent1 - 40% 3" xfId="1394" xr:uid="{00000000-0005-0000-0000-00006F050000}"/>
    <cellStyle name="Accent1 - 40% 4" xfId="1395" xr:uid="{00000000-0005-0000-0000-000070050000}"/>
    <cellStyle name="Accent1 - 40% 5" xfId="1396" xr:uid="{00000000-0005-0000-0000-000071050000}"/>
    <cellStyle name="Accent1 - 40% 6" xfId="1397" xr:uid="{00000000-0005-0000-0000-000072050000}"/>
    <cellStyle name="Accent1 - 40% 7" xfId="1398" xr:uid="{00000000-0005-0000-0000-000073050000}"/>
    <cellStyle name="Accent1 - 40% 8" xfId="1399" xr:uid="{00000000-0005-0000-0000-000074050000}"/>
    <cellStyle name="Accent1 - 40% 9" xfId="1400" xr:uid="{00000000-0005-0000-0000-000075050000}"/>
    <cellStyle name="Accent1 - 60%" xfId="1401" xr:uid="{00000000-0005-0000-0000-000076050000}"/>
    <cellStyle name="Accent1 - 60% 10" xfId="1402" xr:uid="{00000000-0005-0000-0000-000077050000}"/>
    <cellStyle name="Accent1 - 60% 11" xfId="1403" xr:uid="{00000000-0005-0000-0000-000078050000}"/>
    <cellStyle name="Accent1 - 60% 12" xfId="1404" xr:uid="{00000000-0005-0000-0000-000079050000}"/>
    <cellStyle name="Accent1 - 60% 13" xfId="1405" xr:uid="{00000000-0005-0000-0000-00007A050000}"/>
    <cellStyle name="Accent1 - 60% 14" xfId="1406" xr:uid="{00000000-0005-0000-0000-00007B050000}"/>
    <cellStyle name="Accent1 - 60% 2" xfId="1407" xr:uid="{00000000-0005-0000-0000-00007C050000}"/>
    <cellStyle name="Accent1 - 60% 3" xfId="1408" xr:uid="{00000000-0005-0000-0000-00007D050000}"/>
    <cellStyle name="Accent1 - 60% 4" xfId="1409" xr:uid="{00000000-0005-0000-0000-00007E050000}"/>
    <cellStyle name="Accent1 - 60% 5" xfId="1410" xr:uid="{00000000-0005-0000-0000-00007F050000}"/>
    <cellStyle name="Accent1 - 60% 6" xfId="1411" xr:uid="{00000000-0005-0000-0000-000080050000}"/>
    <cellStyle name="Accent1 - 60% 7" xfId="1412" xr:uid="{00000000-0005-0000-0000-000081050000}"/>
    <cellStyle name="Accent1 - 60% 8" xfId="1413" xr:uid="{00000000-0005-0000-0000-000082050000}"/>
    <cellStyle name="Accent1 - 60% 9" xfId="1414" xr:uid="{00000000-0005-0000-0000-000083050000}"/>
    <cellStyle name="Accent1 10" xfId="1415" xr:uid="{00000000-0005-0000-0000-000084050000}"/>
    <cellStyle name="Accent1 11" xfId="1416" xr:uid="{00000000-0005-0000-0000-000085050000}"/>
    <cellStyle name="Accent1 12" xfId="1417" xr:uid="{00000000-0005-0000-0000-000086050000}"/>
    <cellStyle name="Accent1 13" xfId="1418" xr:uid="{00000000-0005-0000-0000-000087050000}"/>
    <cellStyle name="Accent1 14" xfId="1419" xr:uid="{00000000-0005-0000-0000-000088050000}"/>
    <cellStyle name="Accent1 15" xfId="1420" xr:uid="{00000000-0005-0000-0000-000089050000}"/>
    <cellStyle name="Accent1 16" xfId="1421" xr:uid="{00000000-0005-0000-0000-00008A050000}"/>
    <cellStyle name="Accent1 17" xfId="1422" xr:uid="{00000000-0005-0000-0000-00008B050000}"/>
    <cellStyle name="Accent1 18" xfId="1423" xr:uid="{00000000-0005-0000-0000-00008C050000}"/>
    <cellStyle name="Accent1 19" xfId="1424" xr:uid="{00000000-0005-0000-0000-00008D050000}"/>
    <cellStyle name="Accent1 2" xfId="1425" xr:uid="{00000000-0005-0000-0000-00008E050000}"/>
    <cellStyle name="Accent1 2 2" xfId="1426" xr:uid="{00000000-0005-0000-0000-00008F050000}"/>
    <cellStyle name="Accent1 2 3" xfId="1427" xr:uid="{00000000-0005-0000-0000-000090050000}"/>
    <cellStyle name="Accent1 2 4" xfId="1428" xr:uid="{00000000-0005-0000-0000-000091050000}"/>
    <cellStyle name="Accent1 2 5" xfId="1429" xr:uid="{00000000-0005-0000-0000-000092050000}"/>
    <cellStyle name="Accent1 2 6" xfId="1430" xr:uid="{00000000-0005-0000-0000-000093050000}"/>
    <cellStyle name="Accent1 20" xfId="1431" xr:uid="{00000000-0005-0000-0000-000094050000}"/>
    <cellStyle name="Accent1 21" xfId="1432" xr:uid="{00000000-0005-0000-0000-000095050000}"/>
    <cellStyle name="Accent1 22" xfId="1433" xr:uid="{00000000-0005-0000-0000-000096050000}"/>
    <cellStyle name="Accent1 23" xfId="1434" xr:uid="{00000000-0005-0000-0000-000097050000}"/>
    <cellStyle name="Accent1 24" xfId="1435" xr:uid="{00000000-0005-0000-0000-000098050000}"/>
    <cellStyle name="Accent1 25" xfId="1436" xr:uid="{00000000-0005-0000-0000-000099050000}"/>
    <cellStyle name="Accent1 26" xfId="1437" xr:uid="{00000000-0005-0000-0000-00009A050000}"/>
    <cellStyle name="Accent1 27" xfId="1438" xr:uid="{00000000-0005-0000-0000-00009B050000}"/>
    <cellStyle name="Accent1 28" xfId="1439" xr:uid="{00000000-0005-0000-0000-00009C050000}"/>
    <cellStyle name="Accent1 29" xfId="1440" xr:uid="{00000000-0005-0000-0000-00009D050000}"/>
    <cellStyle name="Accent1 3" xfId="1441" xr:uid="{00000000-0005-0000-0000-00009E050000}"/>
    <cellStyle name="Accent1 3 2" xfId="1442" xr:uid="{00000000-0005-0000-0000-00009F050000}"/>
    <cellStyle name="Accent1 30" xfId="1443" xr:uid="{00000000-0005-0000-0000-0000A0050000}"/>
    <cellStyle name="Accent1 4" xfId="1444" xr:uid="{00000000-0005-0000-0000-0000A1050000}"/>
    <cellStyle name="Accent1 4 2" xfId="1445" xr:uid="{00000000-0005-0000-0000-0000A2050000}"/>
    <cellStyle name="Accent1 5" xfId="1446" xr:uid="{00000000-0005-0000-0000-0000A3050000}"/>
    <cellStyle name="Accent1 6" xfId="1447" xr:uid="{00000000-0005-0000-0000-0000A4050000}"/>
    <cellStyle name="Accent1 7" xfId="1448" xr:uid="{00000000-0005-0000-0000-0000A5050000}"/>
    <cellStyle name="Accent1 8" xfId="1449" xr:uid="{00000000-0005-0000-0000-0000A6050000}"/>
    <cellStyle name="Accent1 9" xfId="1450" xr:uid="{00000000-0005-0000-0000-0000A7050000}"/>
    <cellStyle name="Accent2 - 20%" xfId="1451" xr:uid="{00000000-0005-0000-0000-0000A8050000}"/>
    <cellStyle name="Accent2 - 20% 10" xfId="1452" xr:uid="{00000000-0005-0000-0000-0000A9050000}"/>
    <cellStyle name="Accent2 - 20% 11" xfId="1453" xr:uid="{00000000-0005-0000-0000-0000AA050000}"/>
    <cellStyle name="Accent2 - 20% 12" xfId="1454" xr:uid="{00000000-0005-0000-0000-0000AB050000}"/>
    <cellStyle name="Accent2 - 20% 13" xfId="1455" xr:uid="{00000000-0005-0000-0000-0000AC050000}"/>
    <cellStyle name="Accent2 - 20% 14" xfId="1456" xr:uid="{00000000-0005-0000-0000-0000AD050000}"/>
    <cellStyle name="Accent2 - 20% 2" xfId="1457" xr:uid="{00000000-0005-0000-0000-0000AE050000}"/>
    <cellStyle name="Accent2 - 20% 3" xfId="1458" xr:uid="{00000000-0005-0000-0000-0000AF050000}"/>
    <cellStyle name="Accent2 - 20% 4" xfId="1459" xr:uid="{00000000-0005-0000-0000-0000B0050000}"/>
    <cellStyle name="Accent2 - 20% 5" xfId="1460" xr:uid="{00000000-0005-0000-0000-0000B1050000}"/>
    <cellStyle name="Accent2 - 20% 6" xfId="1461" xr:uid="{00000000-0005-0000-0000-0000B2050000}"/>
    <cellStyle name="Accent2 - 20% 7" xfId="1462" xr:uid="{00000000-0005-0000-0000-0000B3050000}"/>
    <cellStyle name="Accent2 - 20% 8" xfId="1463" xr:uid="{00000000-0005-0000-0000-0000B4050000}"/>
    <cellStyle name="Accent2 - 20% 9" xfId="1464" xr:uid="{00000000-0005-0000-0000-0000B5050000}"/>
    <cellStyle name="Accent2 - 40%" xfId="1465" xr:uid="{00000000-0005-0000-0000-0000B6050000}"/>
    <cellStyle name="Accent2 - 40% 10" xfId="1466" xr:uid="{00000000-0005-0000-0000-0000B7050000}"/>
    <cellStyle name="Accent2 - 40% 11" xfId="1467" xr:uid="{00000000-0005-0000-0000-0000B8050000}"/>
    <cellStyle name="Accent2 - 40% 12" xfId="1468" xr:uid="{00000000-0005-0000-0000-0000B9050000}"/>
    <cellStyle name="Accent2 - 40% 13" xfId="1469" xr:uid="{00000000-0005-0000-0000-0000BA050000}"/>
    <cellStyle name="Accent2 - 40% 14" xfId="1470" xr:uid="{00000000-0005-0000-0000-0000BB050000}"/>
    <cellStyle name="Accent2 - 40% 2" xfId="1471" xr:uid="{00000000-0005-0000-0000-0000BC050000}"/>
    <cellStyle name="Accent2 - 40% 3" xfId="1472" xr:uid="{00000000-0005-0000-0000-0000BD050000}"/>
    <cellStyle name="Accent2 - 40% 4" xfId="1473" xr:uid="{00000000-0005-0000-0000-0000BE050000}"/>
    <cellStyle name="Accent2 - 40% 5" xfId="1474" xr:uid="{00000000-0005-0000-0000-0000BF050000}"/>
    <cellStyle name="Accent2 - 40% 6" xfId="1475" xr:uid="{00000000-0005-0000-0000-0000C0050000}"/>
    <cellStyle name="Accent2 - 40% 7" xfId="1476" xr:uid="{00000000-0005-0000-0000-0000C1050000}"/>
    <cellStyle name="Accent2 - 40% 8" xfId="1477" xr:uid="{00000000-0005-0000-0000-0000C2050000}"/>
    <cellStyle name="Accent2 - 40% 9" xfId="1478" xr:uid="{00000000-0005-0000-0000-0000C3050000}"/>
    <cellStyle name="Accent2 - 60%" xfId="1479" xr:uid="{00000000-0005-0000-0000-0000C4050000}"/>
    <cellStyle name="Accent2 - 60% 10" xfId="1480" xr:uid="{00000000-0005-0000-0000-0000C5050000}"/>
    <cellStyle name="Accent2 - 60% 11" xfId="1481" xr:uid="{00000000-0005-0000-0000-0000C6050000}"/>
    <cellStyle name="Accent2 - 60% 12" xfId="1482" xr:uid="{00000000-0005-0000-0000-0000C7050000}"/>
    <cellStyle name="Accent2 - 60% 13" xfId="1483" xr:uid="{00000000-0005-0000-0000-0000C8050000}"/>
    <cellStyle name="Accent2 - 60% 14" xfId="1484" xr:uid="{00000000-0005-0000-0000-0000C9050000}"/>
    <cellStyle name="Accent2 - 60% 2" xfId="1485" xr:uid="{00000000-0005-0000-0000-0000CA050000}"/>
    <cellStyle name="Accent2 - 60% 3" xfId="1486" xr:uid="{00000000-0005-0000-0000-0000CB050000}"/>
    <cellStyle name="Accent2 - 60% 4" xfId="1487" xr:uid="{00000000-0005-0000-0000-0000CC050000}"/>
    <cellStyle name="Accent2 - 60% 5" xfId="1488" xr:uid="{00000000-0005-0000-0000-0000CD050000}"/>
    <cellStyle name="Accent2 - 60% 6" xfId="1489" xr:uid="{00000000-0005-0000-0000-0000CE050000}"/>
    <cellStyle name="Accent2 - 60% 7" xfId="1490" xr:uid="{00000000-0005-0000-0000-0000CF050000}"/>
    <cellStyle name="Accent2 - 60% 8" xfId="1491" xr:uid="{00000000-0005-0000-0000-0000D0050000}"/>
    <cellStyle name="Accent2 - 60% 9" xfId="1492" xr:uid="{00000000-0005-0000-0000-0000D1050000}"/>
    <cellStyle name="Accent2 10" xfId="1493" xr:uid="{00000000-0005-0000-0000-0000D2050000}"/>
    <cellStyle name="Accent2 11" xfId="1494" xr:uid="{00000000-0005-0000-0000-0000D3050000}"/>
    <cellStyle name="Accent2 12" xfId="1495" xr:uid="{00000000-0005-0000-0000-0000D4050000}"/>
    <cellStyle name="Accent2 13" xfId="1496" xr:uid="{00000000-0005-0000-0000-0000D5050000}"/>
    <cellStyle name="Accent2 14" xfId="1497" xr:uid="{00000000-0005-0000-0000-0000D6050000}"/>
    <cellStyle name="Accent2 15" xfId="1498" xr:uid="{00000000-0005-0000-0000-0000D7050000}"/>
    <cellStyle name="Accent2 16" xfId="1499" xr:uid="{00000000-0005-0000-0000-0000D8050000}"/>
    <cellStyle name="Accent2 17" xfId="1500" xr:uid="{00000000-0005-0000-0000-0000D9050000}"/>
    <cellStyle name="Accent2 18" xfId="1501" xr:uid="{00000000-0005-0000-0000-0000DA050000}"/>
    <cellStyle name="Accent2 19" xfId="1502" xr:uid="{00000000-0005-0000-0000-0000DB050000}"/>
    <cellStyle name="Accent2 2" xfId="1503" xr:uid="{00000000-0005-0000-0000-0000DC050000}"/>
    <cellStyle name="Accent2 2 2" xfId="1504" xr:uid="{00000000-0005-0000-0000-0000DD050000}"/>
    <cellStyle name="Accent2 2 3" xfId="1505" xr:uid="{00000000-0005-0000-0000-0000DE050000}"/>
    <cellStyle name="Accent2 2 4" xfId="1506" xr:uid="{00000000-0005-0000-0000-0000DF050000}"/>
    <cellStyle name="Accent2 2 5" xfId="1507" xr:uid="{00000000-0005-0000-0000-0000E0050000}"/>
    <cellStyle name="Accent2 20" xfId="1508" xr:uid="{00000000-0005-0000-0000-0000E1050000}"/>
    <cellStyle name="Accent2 21" xfId="1509" xr:uid="{00000000-0005-0000-0000-0000E2050000}"/>
    <cellStyle name="Accent2 22" xfId="1510" xr:uid="{00000000-0005-0000-0000-0000E3050000}"/>
    <cellStyle name="Accent2 23" xfId="1511" xr:uid="{00000000-0005-0000-0000-0000E4050000}"/>
    <cellStyle name="Accent2 24" xfId="1512" xr:uid="{00000000-0005-0000-0000-0000E5050000}"/>
    <cellStyle name="Accent2 25" xfId="1513" xr:uid="{00000000-0005-0000-0000-0000E6050000}"/>
    <cellStyle name="Accent2 26" xfId="1514" xr:uid="{00000000-0005-0000-0000-0000E7050000}"/>
    <cellStyle name="Accent2 27" xfId="1515" xr:uid="{00000000-0005-0000-0000-0000E8050000}"/>
    <cellStyle name="Accent2 28" xfId="1516" xr:uid="{00000000-0005-0000-0000-0000E9050000}"/>
    <cellStyle name="Accent2 29" xfId="1517" xr:uid="{00000000-0005-0000-0000-0000EA050000}"/>
    <cellStyle name="Accent2 3" xfId="1518" xr:uid="{00000000-0005-0000-0000-0000EB050000}"/>
    <cellStyle name="Accent2 3 2" xfId="1519" xr:uid="{00000000-0005-0000-0000-0000EC050000}"/>
    <cellStyle name="Accent2 30" xfId="1520" xr:uid="{00000000-0005-0000-0000-0000ED050000}"/>
    <cellStyle name="Accent2 4" xfId="1521" xr:uid="{00000000-0005-0000-0000-0000EE050000}"/>
    <cellStyle name="Accent2 4 2" xfId="1522" xr:uid="{00000000-0005-0000-0000-0000EF050000}"/>
    <cellStyle name="Accent2 5" xfId="1523" xr:uid="{00000000-0005-0000-0000-0000F0050000}"/>
    <cellStyle name="Accent2 6" xfId="1524" xr:uid="{00000000-0005-0000-0000-0000F1050000}"/>
    <cellStyle name="Accent2 7" xfId="1525" xr:uid="{00000000-0005-0000-0000-0000F2050000}"/>
    <cellStyle name="Accent2 8" xfId="1526" xr:uid="{00000000-0005-0000-0000-0000F3050000}"/>
    <cellStyle name="Accent2 9" xfId="1527" xr:uid="{00000000-0005-0000-0000-0000F4050000}"/>
    <cellStyle name="Accent3 - 20%" xfId="1528" xr:uid="{00000000-0005-0000-0000-0000F5050000}"/>
    <cellStyle name="Accent3 - 20% 10" xfId="1529" xr:uid="{00000000-0005-0000-0000-0000F6050000}"/>
    <cellStyle name="Accent3 - 20% 11" xfId="1530" xr:uid="{00000000-0005-0000-0000-0000F7050000}"/>
    <cellStyle name="Accent3 - 20% 12" xfId="1531" xr:uid="{00000000-0005-0000-0000-0000F8050000}"/>
    <cellStyle name="Accent3 - 20% 13" xfId="1532" xr:uid="{00000000-0005-0000-0000-0000F9050000}"/>
    <cellStyle name="Accent3 - 20% 14" xfId="1533" xr:uid="{00000000-0005-0000-0000-0000FA050000}"/>
    <cellStyle name="Accent3 - 20% 2" xfId="1534" xr:uid="{00000000-0005-0000-0000-0000FB050000}"/>
    <cellStyle name="Accent3 - 20% 3" xfId="1535" xr:uid="{00000000-0005-0000-0000-0000FC050000}"/>
    <cellStyle name="Accent3 - 20% 4" xfId="1536" xr:uid="{00000000-0005-0000-0000-0000FD050000}"/>
    <cellStyle name="Accent3 - 20% 5" xfId="1537" xr:uid="{00000000-0005-0000-0000-0000FE050000}"/>
    <cellStyle name="Accent3 - 20% 6" xfId="1538" xr:uid="{00000000-0005-0000-0000-0000FF050000}"/>
    <cellStyle name="Accent3 - 20% 7" xfId="1539" xr:uid="{00000000-0005-0000-0000-000000060000}"/>
    <cellStyle name="Accent3 - 20% 8" xfId="1540" xr:uid="{00000000-0005-0000-0000-000001060000}"/>
    <cellStyle name="Accent3 - 20% 9" xfId="1541" xr:uid="{00000000-0005-0000-0000-000002060000}"/>
    <cellStyle name="Accent3 - 40%" xfId="1542" xr:uid="{00000000-0005-0000-0000-000003060000}"/>
    <cellStyle name="Accent3 - 40% 10" xfId="1543" xr:uid="{00000000-0005-0000-0000-000004060000}"/>
    <cellStyle name="Accent3 - 40% 11" xfId="1544" xr:uid="{00000000-0005-0000-0000-000005060000}"/>
    <cellStyle name="Accent3 - 40% 12" xfId="1545" xr:uid="{00000000-0005-0000-0000-000006060000}"/>
    <cellStyle name="Accent3 - 40% 13" xfId="1546" xr:uid="{00000000-0005-0000-0000-000007060000}"/>
    <cellStyle name="Accent3 - 40% 14" xfId="1547" xr:uid="{00000000-0005-0000-0000-000008060000}"/>
    <cellStyle name="Accent3 - 40% 2" xfId="1548" xr:uid="{00000000-0005-0000-0000-000009060000}"/>
    <cellStyle name="Accent3 - 40% 3" xfId="1549" xr:uid="{00000000-0005-0000-0000-00000A060000}"/>
    <cellStyle name="Accent3 - 40% 4" xfId="1550" xr:uid="{00000000-0005-0000-0000-00000B060000}"/>
    <cellStyle name="Accent3 - 40% 5" xfId="1551" xr:uid="{00000000-0005-0000-0000-00000C060000}"/>
    <cellStyle name="Accent3 - 40% 6" xfId="1552" xr:uid="{00000000-0005-0000-0000-00000D060000}"/>
    <cellStyle name="Accent3 - 40% 7" xfId="1553" xr:uid="{00000000-0005-0000-0000-00000E060000}"/>
    <cellStyle name="Accent3 - 40% 8" xfId="1554" xr:uid="{00000000-0005-0000-0000-00000F060000}"/>
    <cellStyle name="Accent3 - 40% 9" xfId="1555" xr:uid="{00000000-0005-0000-0000-000010060000}"/>
    <cellStyle name="Accent3 - 60%" xfId="1556" xr:uid="{00000000-0005-0000-0000-000011060000}"/>
    <cellStyle name="Accent3 - 60% 10" xfId="1557" xr:uid="{00000000-0005-0000-0000-000012060000}"/>
    <cellStyle name="Accent3 - 60% 11" xfId="1558" xr:uid="{00000000-0005-0000-0000-000013060000}"/>
    <cellStyle name="Accent3 - 60% 12" xfId="1559" xr:uid="{00000000-0005-0000-0000-000014060000}"/>
    <cellStyle name="Accent3 - 60% 13" xfId="1560" xr:uid="{00000000-0005-0000-0000-000015060000}"/>
    <cellStyle name="Accent3 - 60% 14" xfId="1561" xr:uid="{00000000-0005-0000-0000-000016060000}"/>
    <cellStyle name="Accent3 - 60% 2" xfId="1562" xr:uid="{00000000-0005-0000-0000-000017060000}"/>
    <cellStyle name="Accent3 - 60% 3" xfId="1563" xr:uid="{00000000-0005-0000-0000-000018060000}"/>
    <cellStyle name="Accent3 - 60% 4" xfId="1564" xr:uid="{00000000-0005-0000-0000-000019060000}"/>
    <cellStyle name="Accent3 - 60% 5" xfId="1565" xr:uid="{00000000-0005-0000-0000-00001A060000}"/>
    <cellStyle name="Accent3 - 60% 6" xfId="1566" xr:uid="{00000000-0005-0000-0000-00001B060000}"/>
    <cellStyle name="Accent3 - 60% 7" xfId="1567" xr:uid="{00000000-0005-0000-0000-00001C060000}"/>
    <cellStyle name="Accent3 - 60% 8" xfId="1568" xr:uid="{00000000-0005-0000-0000-00001D060000}"/>
    <cellStyle name="Accent3 - 60% 9" xfId="1569" xr:uid="{00000000-0005-0000-0000-00001E060000}"/>
    <cellStyle name="Accent3 10" xfId="1570" xr:uid="{00000000-0005-0000-0000-00001F060000}"/>
    <cellStyle name="Accent3 11" xfId="1571" xr:uid="{00000000-0005-0000-0000-000020060000}"/>
    <cellStyle name="Accent3 12" xfId="1572" xr:uid="{00000000-0005-0000-0000-000021060000}"/>
    <cellStyle name="Accent3 13" xfId="1573" xr:uid="{00000000-0005-0000-0000-000022060000}"/>
    <cellStyle name="Accent3 14" xfId="1574" xr:uid="{00000000-0005-0000-0000-000023060000}"/>
    <cellStyle name="Accent3 15" xfId="1575" xr:uid="{00000000-0005-0000-0000-000024060000}"/>
    <cellStyle name="Accent3 16" xfId="1576" xr:uid="{00000000-0005-0000-0000-000025060000}"/>
    <cellStyle name="Accent3 17" xfId="1577" xr:uid="{00000000-0005-0000-0000-000026060000}"/>
    <cellStyle name="Accent3 18" xfId="1578" xr:uid="{00000000-0005-0000-0000-000027060000}"/>
    <cellStyle name="Accent3 19" xfId="1579" xr:uid="{00000000-0005-0000-0000-000028060000}"/>
    <cellStyle name="Accent3 2" xfId="1580" xr:uid="{00000000-0005-0000-0000-000029060000}"/>
    <cellStyle name="Accent3 2 2" xfId="1581" xr:uid="{00000000-0005-0000-0000-00002A060000}"/>
    <cellStyle name="Accent3 2 3" xfId="1582" xr:uid="{00000000-0005-0000-0000-00002B060000}"/>
    <cellStyle name="Accent3 2 4" xfId="1583" xr:uid="{00000000-0005-0000-0000-00002C060000}"/>
    <cellStyle name="Accent3 20" xfId="1584" xr:uid="{00000000-0005-0000-0000-00002D060000}"/>
    <cellStyle name="Accent3 21" xfId="1585" xr:uid="{00000000-0005-0000-0000-00002E060000}"/>
    <cellStyle name="Accent3 22" xfId="1586" xr:uid="{00000000-0005-0000-0000-00002F060000}"/>
    <cellStyle name="Accent3 23" xfId="1587" xr:uid="{00000000-0005-0000-0000-000030060000}"/>
    <cellStyle name="Accent3 24" xfId="1588" xr:uid="{00000000-0005-0000-0000-000031060000}"/>
    <cellStyle name="Accent3 25" xfId="1589" xr:uid="{00000000-0005-0000-0000-000032060000}"/>
    <cellStyle name="Accent3 26" xfId="1590" xr:uid="{00000000-0005-0000-0000-000033060000}"/>
    <cellStyle name="Accent3 27" xfId="1591" xr:uid="{00000000-0005-0000-0000-000034060000}"/>
    <cellStyle name="Accent3 28" xfId="1592" xr:uid="{00000000-0005-0000-0000-000035060000}"/>
    <cellStyle name="Accent3 29" xfId="1593" xr:uid="{00000000-0005-0000-0000-000036060000}"/>
    <cellStyle name="Accent3 3" xfId="1594" xr:uid="{00000000-0005-0000-0000-000037060000}"/>
    <cellStyle name="Accent3 3 2" xfId="1595" xr:uid="{00000000-0005-0000-0000-000038060000}"/>
    <cellStyle name="Accent3 30" xfId="1596" xr:uid="{00000000-0005-0000-0000-000039060000}"/>
    <cellStyle name="Accent3 4" xfId="1597" xr:uid="{00000000-0005-0000-0000-00003A060000}"/>
    <cellStyle name="Accent3 4 2" xfId="1598" xr:uid="{00000000-0005-0000-0000-00003B060000}"/>
    <cellStyle name="Accent3 5" xfId="1599" xr:uid="{00000000-0005-0000-0000-00003C060000}"/>
    <cellStyle name="Accent3 6" xfId="1600" xr:uid="{00000000-0005-0000-0000-00003D060000}"/>
    <cellStyle name="Accent3 7" xfId="1601" xr:uid="{00000000-0005-0000-0000-00003E060000}"/>
    <cellStyle name="Accent3 8" xfId="1602" xr:uid="{00000000-0005-0000-0000-00003F060000}"/>
    <cellStyle name="Accent3 9" xfId="1603" xr:uid="{00000000-0005-0000-0000-000040060000}"/>
    <cellStyle name="Accent4 - 20%" xfId="1604" xr:uid="{00000000-0005-0000-0000-000041060000}"/>
    <cellStyle name="Accent4 - 20% 10" xfId="1605" xr:uid="{00000000-0005-0000-0000-000042060000}"/>
    <cellStyle name="Accent4 - 20% 11" xfId="1606" xr:uid="{00000000-0005-0000-0000-000043060000}"/>
    <cellStyle name="Accent4 - 20% 12" xfId="1607" xr:uid="{00000000-0005-0000-0000-000044060000}"/>
    <cellStyle name="Accent4 - 20% 13" xfId="1608" xr:uid="{00000000-0005-0000-0000-000045060000}"/>
    <cellStyle name="Accent4 - 20% 14" xfId="1609" xr:uid="{00000000-0005-0000-0000-000046060000}"/>
    <cellStyle name="Accent4 - 20% 2" xfId="1610" xr:uid="{00000000-0005-0000-0000-000047060000}"/>
    <cellStyle name="Accent4 - 20% 3" xfId="1611" xr:uid="{00000000-0005-0000-0000-000048060000}"/>
    <cellStyle name="Accent4 - 20% 4" xfId="1612" xr:uid="{00000000-0005-0000-0000-000049060000}"/>
    <cellStyle name="Accent4 - 20% 5" xfId="1613" xr:uid="{00000000-0005-0000-0000-00004A060000}"/>
    <cellStyle name="Accent4 - 20% 6" xfId="1614" xr:uid="{00000000-0005-0000-0000-00004B060000}"/>
    <cellStyle name="Accent4 - 20% 7" xfId="1615" xr:uid="{00000000-0005-0000-0000-00004C060000}"/>
    <cellStyle name="Accent4 - 20% 8" xfId="1616" xr:uid="{00000000-0005-0000-0000-00004D060000}"/>
    <cellStyle name="Accent4 - 20% 9" xfId="1617" xr:uid="{00000000-0005-0000-0000-00004E060000}"/>
    <cellStyle name="Accent4 - 40%" xfId="1618" xr:uid="{00000000-0005-0000-0000-00004F060000}"/>
    <cellStyle name="Accent4 - 40% 10" xfId="1619" xr:uid="{00000000-0005-0000-0000-000050060000}"/>
    <cellStyle name="Accent4 - 40% 11" xfId="1620" xr:uid="{00000000-0005-0000-0000-000051060000}"/>
    <cellStyle name="Accent4 - 40% 12" xfId="1621" xr:uid="{00000000-0005-0000-0000-000052060000}"/>
    <cellStyle name="Accent4 - 40% 13" xfId="1622" xr:uid="{00000000-0005-0000-0000-000053060000}"/>
    <cellStyle name="Accent4 - 40% 14" xfId="1623" xr:uid="{00000000-0005-0000-0000-000054060000}"/>
    <cellStyle name="Accent4 - 40% 2" xfId="1624" xr:uid="{00000000-0005-0000-0000-000055060000}"/>
    <cellStyle name="Accent4 - 40% 3" xfId="1625" xr:uid="{00000000-0005-0000-0000-000056060000}"/>
    <cellStyle name="Accent4 - 40% 4" xfId="1626" xr:uid="{00000000-0005-0000-0000-000057060000}"/>
    <cellStyle name="Accent4 - 40% 5" xfId="1627" xr:uid="{00000000-0005-0000-0000-000058060000}"/>
    <cellStyle name="Accent4 - 40% 6" xfId="1628" xr:uid="{00000000-0005-0000-0000-000059060000}"/>
    <cellStyle name="Accent4 - 40% 7" xfId="1629" xr:uid="{00000000-0005-0000-0000-00005A060000}"/>
    <cellStyle name="Accent4 - 40% 8" xfId="1630" xr:uid="{00000000-0005-0000-0000-00005B060000}"/>
    <cellStyle name="Accent4 - 40% 9" xfId="1631" xr:uid="{00000000-0005-0000-0000-00005C060000}"/>
    <cellStyle name="Accent4 - 60%" xfId="1632" xr:uid="{00000000-0005-0000-0000-00005D060000}"/>
    <cellStyle name="Accent4 - 60% 10" xfId="1633" xr:uid="{00000000-0005-0000-0000-00005E060000}"/>
    <cellStyle name="Accent4 - 60% 11" xfId="1634" xr:uid="{00000000-0005-0000-0000-00005F060000}"/>
    <cellStyle name="Accent4 - 60% 12" xfId="1635" xr:uid="{00000000-0005-0000-0000-000060060000}"/>
    <cellStyle name="Accent4 - 60% 13" xfId="1636" xr:uid="{00000000-0005-0000-0000-000061060000}"/>
    <cellStyle name="Accent4 - 60% 14" xfId="1637" xr:uid="{00000000-0005-0000-0000-000062060000}"/>
    <cellStyle name="Accent4 - 60% 2" xfId="1638" xr:uid="{00000000-0005-0000-0000-000063060000}"/>
    <cellStyle name="Accent4 - 60% 3" xfId="1639" xr:uid="{00000000-0005-0000-0000-000064060000}"/>
    <cellStyle name="Accent4 - 60% 4" xfId="1640" xr:uid="{00000000-0005-0000-0000-000065060000}"/>
    <cellStyle name="Accent4 - 60% 5" xfId="1641" xr:uid="{00000000-0005-0000-0000-000066060000}"/>
    <cellStyle name="Accent4 - 60% 6" xfId="1642" xr:uid="{00000000-0005-0000-0000-000067060000}"/>
    <cellStyle name="Accent4 - 60% 7" xfId="1643" xr:uid="{00000000-0005-0000-0000-000068060000}"/>
    <cellStyle name="Accent4 - 60% 8" xfId="1644" xr:uid="{00000000-0005-0000-0000-000069060000}"/>
    <cellStyle name="Accent4 - 60% 9" xfId="1645" xr:uid="{00000000-0005-0000-0000-00006A060000}"/>
    <cellStyle name="Accent4 10" xfId="1646" xr:uid="{00000000-0005-0000-0000-00006B060000}"/>
    <cellStyle name="Accent4 11" xfId="1647" xr:uid="{00000000-0005-0000-0000-00006C060000}"/>
    <cellStyle name="Accent4 12" xfId="1648" xr:uid="{00000000-0005-0000-0000-00006D060000}"/>
    <cellStyle name="Accent4 13" xfId="1649" xr:uid="{00000000-0005-0000-0000-00006E060000}"/>
    <cellStyle name="Accent4 14" xfId="1650" xr:uid="{00000000-0005-0000-0000-00006F060000}"/>
    <cellStyle name="Accent4 15" xfId="1651" xr:uid="{00000000-0005-0000-0000-000070060000}"/>
    <cellStyle name="Accent4 16" xfId="1652" xr:uid="{00000000-0005-0000-0000-000071060000}"/>
    <cellStyle name="Accent4 17" xfId="1653" xr:uid="{00000000-0005-0000-0000-000072060000}"/>
    <cellStyle name="Accent4 18" xfId="1654" xr:uid="{00000000-0005-0000-0000-000073060000}"/>
    <cellStyle name="Accent4 19" xfId="1655" xr:uid="{00000000-0005-0000-0000-000074060000}"/>
    <cellStyle name="Accent4 2" xfId="1656" xr:uid="{00000000-0005-0000-0000-000075060000}"/>
    <cellStyle name="Accent4 2 2" xfId="1657" xr:uid="{00000000-0005-0000-0000-000076060000}"/>
    <cellStyle name="Accent4 2 3" xfId="1658" xr:uid="{00000000-0005-0000-0000-000077060000}"/>
    <cellStyle name="Accent4 2 4" xfId="1659" xr:uid="{00000000-0005-0000-0000-000078060000}"/>
    <cellStyle name="Accent4 20" xfId="1660" xr:uid="{00000000-0005-0000-0000-000079060000}"/>
    <cellStyle name="Accent4 21" xfId="1661" xr:uid="{00000000-0005-0000-0000-00007A060000}"/>
    <cellStyle name="Accent4 22" xfId="1662" xr:uid="{00000000-0005-0000-0000-00007B060000}"/>
    <cellStyle name="Accent4 23" xfId="1663" xr:uid="{00000000-0005-0000-0000-00007C060000}"/>
    <cellStyle name="Accent4 24" xfId="1664" xr:uid="{00000000-0005-0000-0000-00007D060000}"/>
    <cellStyle name="Accent4 25" xfId="1665" xr:uid="{00000000-0005-0000-0000-00007E060000}"/>
    <cellStyle name="Accent4 26" xfId="1666" xr:uid="{00000000-0005-0000-0000-00007F060000}"/>
    <cellStyle name="Accent4 27" xfId="1667" xr:uid="{00000000-0005-0000-0000-000080060000}"/>
    <cellStyle name="Accent4 28" xfId="1668" xr:uid="{00000000-0005-0000-0000-000081060000}"/>
    <cellStyle name="Accent4 29" xfId="1669" xr:uid="{00000000-0005-0000-0000-000082060000}"/>
    <cellStyle name="Accent4 3" xfId="1670" xr:uid="{00000000-0005-0000-0000-000083060000}"/>
    <cellStyle name="Accent4 3 2" xfId="1671" xr:uid="{00000000-0005-0000-0000-000084060000}"/>
    <cellStyle name="Accent4 30" xfId="1672" xr:uid="{00000000-0005-0000-0000-000085060000}"/>
    <cellStyle name="Accent4 4" xfId="1673" xr:uid="{00000000-0005-0000-0000-000086060000}"/>
    <cellStyle name="Accent4 4 2" xfId="1674" xr:uid="{00000000-0005-0000-0000-000087060000}"/>
    <cellStyle name="Accent4 5" xfId="1675" xr:uid="{00000000-0005-0000-0000-000088060000}"/>
    <cellStyle name="Accent4 6" xfId="1676" xr:uid="{00000000-0005-0000-0000-000089060000}"/>
    <cellStyle name="Accent4 7" xfId="1677" xr:uid="{00000000-0005-0000-0000-00008A060000}"/>
    <cellStyle name="Accent4 8" xfId="1678" xr:uid="{00000000-0005-0000-0000-00008B060000}"/>
    <cellStyle name="Accent4 9" xfId="1679" xr:uid="{00000000-0005-0000-0000-00008C060000}"/>
    <cellStyle name="Accent5 - 20%" xfId="1680" xr:uid="{00000000-0005-0000-0000-00008D060000}"/>
    <cellStyle name="Accent5 - 20% 10" xfId="1681" xr:uid="{00000000-0005-0000-0000-00008E060000}"/>
    <cellStyle name="Accent5 - 20% 11" xfId="1682" xr:uid="{00000000-0005-0000-0000-00008F060000}"/>
    <cellStyle name="Accent5 - 20% 12" xfId="1683" xr:uid="{00000000-0005-0000-0000-000090060000}"/>
    <cellStyle name="Accent5 - 20% 13" xfId="1684" xr:uid="{00000000-0005-0000-0000-000091060000}"/>
    <cellStyle name="Accent5 - 20% 14" xfId="1685" xr:uid="{00000000-0005-0000-0000-000092060000}"/>
    <cellStyle name="Accent5 - 20% 2" xfId="1686" xr:uid="{00000000-0005-0000-0000-000093060000}"/>
    <cellStyle name="Accent5 - 20% 3" xfId="1687" xr:uid="{00000000-0005-0000-0000-000094060000}"/>
    <cellStyle name="Accent5 - 20% 4" xfId="1688" xr:uid="{00000000-0005-0000-0000-000095060000}"/>
    <cellStyle name="Accent5 - 20% 5" xfId="1689" xr:uid="{00000000-0005-0000-0000-000096060000}"/>
    <cellStyle name="Accent5 - 20% 6" xfId="1690" xr:uid="{00000000-0005-0000-0000-000097060000}"/>
    <cellStyle name="Accent5 - 20% 7" xfId="1691" xr:uid="{00000000-0005-0000-0000-000098060000}"/>
    <cellStyle name="Accent5 - 20% 8" xfId="1692" xr:uid="{00000000-0005-0000-0000-000099060000}"/>
    <cellStyle name="Accent5 - 20% 9" xfId="1693" xr:uid="{00000000-0005-0000-0000-00009A060000}"/>
    <cellStyle name="Accent5 - 40%" xfId="1694" xr:uid="{00000000-0005-0000-0000-00009B060000}"/>
    <cellStyle name="Accent5 - 40% 10" xfId="1695" xr:uid="{00000000-0005-0000-0000-00009C060000}"/>
    <cellStyle name="Accent5 - 40% 11" xfId="1696" xr:uid="{00000000-0005-0000-0000-00009D060000}"/>
    <cellStyle name="Accent5 - 40% 12" xfId="1697" xr:uid="{00000000-0005-0000-0000-00009E060000}"/>
    <cellStyle name="Accent5 - 40% 13" xfId="1698" xr:uid="{00000000-0005-0000-0000-00009F060000}"/>
    <cellStyle name="Accent5 - 40% 14" xfId="1699" xr:uid="{00000000-0005-0000-0000-0000A0060000}"/>
    <cellStyle name="Accent5 - 40% 2" xfId="1700" xr:uid="{00000000-0005-0000-0000-0000A1060000}"/>
    <cellStyle name="Accent5 - 40% 3" xfId="1701" xr:uid="{00000000-0005-0000-0000-0000A2060000}"/>
    <cellStyle name="Accent5 - 40% 4" xfId="1702" xr:uid="{00000000-0005-0000-0000-0000A3060000}"/>
    <cellStyle name="Accent5 - 40% 5" xfId="1703" xr:uid="{00000000-0005-0000-0000-0000A4060000}"/>
    <cellStyle name="Accent5 - 40% 6" xfId="1704" xr:uid="{00000000-0005-0000-0000-0000A5060000}"/>
    <cellStyle name="Accent5 - 40% 7" xfId="1705" xr:uid="{00000000-0005-0000-0000-0000A6060000}"/>
    <cellStyle name="Accent5 - 40% 8" xfId="1706" xr:uid="{00000000-0005-0000-0000-0000A7060000}"/>
    <cellStyle name="Accent5 - 40% 9" xfId="1707" xr:uid="{00000000-0005-0000-0000-0000A8060000}"/>
    <cellStyle name="Accent5 - 60%" xfId="1708" xr:uid="{00000000-0005-0000-0000-0000A9060000}"/>
    <cellStyle name="Accent5 - 60% 10" xfId="1709" xr:uid="{00000000-0005-0000-0000-0000AA060000}"/>
    <cellStyle name="Accent5 - 60% 11" xfId="1710" xr:uid="{00000000-0005-0000-0000-0000AB060000}"/>
    <cellStyle name="Accent5 - 60% 12" xfId="1711" xr:uid="{00000000-0005-0000-0000-0000AC060000}"/>
    <cellStyle name="Accent5 - 60% 13" xfId="1712" xr:uid="{00000000-0005-0000-0000-0000AD060000}"/>
    <cellStyle name="Accent5 - 60% 14" xfId="1713" xr:uid="{00000000-0005-0000-0000-0000AE060000}"/>
    <cellStyle name="Accent5 - 60% 2" xfId="1714" xr:uid="{00000000-0005-0000-0000-0000AF060000}"/>
    <cellStyle name="Accent5 - 60% 3" xfId="1715" xr:uid="{00000000-0005-0000-0000-0000B0060000}"/>
    <cellStyle name="Accent5 - 60% 4" xfId="1716" xr:uid="{00000000-0005-0000-0000-0000B1060000}"/>
    <cellStyle name="Accent5 - 60% 5" xfId="1717" xr:uid="{00000000-0005-0000-0000-0000B2060000}"/>
    <cellStyle name="Accent5 - 60% 6" xfId="1718" xr:uid="{00000000-0005-0000-0000-0000B3060000}"/>
    <cellStyle name="Accent5 - 60% 7" xfId="1719" xr:uid="{00000000-0005-0000-0000-0000B4060000}"/>
    <cellStyle name="Accent5 - 60% 8" xfId="1720" xr:uid="{00000000-0005-0000-0000-0000B5060000}"/>
    <cellStyle name="Accent5 - 60% 9" xfId="1721" xr:uid="{00000000-0005-0000-0000-0000B6060000}"/>
    <cellStyle name="Accent5 10" xfId="1722" xr:uid="{00000000-0005-0000-0000-0000B7060000}"/>
    <cellStyle name="Accent5 11" xfId="1723" xr:uid="{00000000-0005-0000-0000-0000B8060000}"/>
    <cellStyle name="Accent5 12" xfId="1724" xr:uid="{00000000-0005-0000-0000-0000B9060000}"/>
    <cellStyle name="Accent5 13" xfId="1725" xr:uid="{00000000-0005-0000-0000-0000BA060000}"/>
    <cellStyle name="Accent5 14" xfId="1726" xr:uid="{00000000-0005-0000-0000-0000BB060000}"/>
    <cellStyle name="Accent5 15" xfId="1727" xr:uid="{00000000-0005-0000-0000-0000BC060000}"/>
    <cellStyle name="Accent5 16" xfId="1728" xr:uid="{00000000-0005-0000-0000-0000BD060000}"/>
    <cellStyle name="Accent5 17" xfId="1729" xr:uid="{00000000-0005-0000-0000-0000BE060000}"/>
    <cellStyle name="Accent5 18" xfId="1730" xr:uid="{00000000-0005-0000-0000-0000BF060000}"/>
    <cellStyle name="Accent5 19" xfId="1731" xr:uid="{00000000-0005-0000-0000-0000C0060000}"/>
    <cellStyle name="Accent5 2" xfId="1732" xr:uid="{00000000-0005-0000-0000-0000C1060000}"/>
    <cellStyle name="Accent5 2 2" xfId="1733" xr:uid="{00000000-0005-0000-0000-0000C2060000}"/>
    <cellStyle name="Accent5 20" xfId="1734" xr:uid="{00000000-0005-0000-0000-0000C3060000}"/>
    <cellStyle name="Accent5 21" xfId="1735" xr:uid="{00000000-0005-0000-0000-0000C4060000}"/>
    <cellStyle name="Accent5 22" xfId="1736" xr:uid="{00000000-0005-0000-0000-0000C5060000}"/>
    <cellStyle name="Accent5 23" xfId="1737" xr:uid="{00000000-0005-0000-0000-0000C6060000}"/>
    <cellStyle name="Accent5 24" xfId="1738" xr:uid="{00000000-0005-0000-0000-0000C7060000}"/>
    <cellStyle name="Accent5 25" xfId="1739" xr:uid="{00000000-0005-0000-0000-0000C8060000}"/>
    <cellStyle name="Accent5 26" xfId="1740" xr:uid="{00000000-0005-0000-0000-0000C9060000}"/>
    <cellStyle name="Accent5 27" xfId="1741" xr:uid="{00000000-0005-0000-0000-0000CA060000}"/>
    <cellStyle name="Accent5 28" xfId="1742" xr:uid="{00000000-0005-0000-0000-0000CB060000}"/>
    <cellStyle name="Accent5 29" xfId="1743" xr:uid="{00000000-0005-0000-0000-0000CC060000}"/>
    <cellStyle name="Accent5 3" xfId="1744" xr:uid="{00000000-0005-0000-0000-0000CD060000}"/>
    <cellStyle name="Accent5 3 2" xfId="1745" xr:uid="{00000000-0005-0000-0000-0000CE060000}"/>
    <cellStyle name="Accent5 30" xfId="1746" xr:uid="{00000000-0005-0000-0000-0000CF060000}"/>
    <cellStyle name="Accent5 31" xfId="1747" xr:uid="{00000000-0005-0000-0000-0000D0060000}"/>
    <cellStyle name="Accent5 4" xfId="1748" xr:uid="{00000000-0005-0000-0000-0000D1060000}"/>
    <cellStyle name="Accent5 4 2" xfId="1749" xr:uid="{00000000-0005-0000-0000-0000D2060000}"/>
    <cellStyle name="Accent5 5" xfId="1750" xr:uid="{00000000-0005-0000-0000-0000D3060000}"/>
    <cellStyle name="Accent5 6" xfId="1751" xr:uid="{00000000-0005-0000-0000-0000D4060000}"/>
    <cellStyle name="Accent5 7" xfId="1752" xr:uid="{00000000-0005-0000-0000-0000D5060000}"/>
    <cellStyle name="Accent5 8" xfId="1753" xr:uid="{00000000-0005-0000-0000-0000D6060000}"/>
    <cellStyle name="Accent5 9" xfId="1754" xr:uid="{00000000-0005-0000-0000-0000D7060000}"/>
    <cellStyle name="Accent6 - 20%" xfId="1755" xr:uid="{00000000-0005-0000-0000-0000D8060000}"/>
    <cellStyle name="Accent6 - 20% 10" xfId="1756" xr:uid="{00000000-0005-0000-0000-0000D9060000}"/>
    <cellStyle name="Accent6 - 20% 11" xfId="1757" xr:uid="{00000000-0005-0000-0000-0000DA060000}"/>
    <cellStyle name="Accent6 - 20% 12" xfId="1758" xr:uid="{00000000-0005-0000-0000-0000DB060000}"/>
    <cellStyle name="Accent6 - 20% 13" xfId="1759" xr:uid="{00000000-0005-0000-0000-0000DC060000}"/>
    <cellStyle name="Accent6 - 20% 14" xfId="1760" xr:uid="{00000000-0005-0000-0000-0000DD060000}"/>
    <cellStyle name="Accent6 - 20% 2" xfId="1761" xr:uid="{00000000-0005-0000-0000-0000DE060000}"/>
    <cellStyle name="Accent6 - 20% 3" xfId="1762" xr:uid="{00000000-0005-0000-0000-0000DF060000}"/>
    <cellStyle name="Accent6 - 20% 4" xfId="1763" xr:uid="{00000000-0005-0000-0000-0000E0060000}"/>
    <cellStyle name="Accent6 - 20% 5" xfId="1764" xr:uid="{00000000-0005-0000-0000-0000E1060000}"/>
    <cellStyle name="Accent6 - 20% 6" xfId="1765" xr:uid="{00000000-0005-0000-0000-0000E2060000}"/>
    <cellStyle name="Accent6 - 20% 7" xfId="1766" xr:uid="{00000000-0005-0000-0000-0000E3060000}"/>
    <cellStyle name="Accent6 - 20% 8" xfId="1767" xr:uid="{00000000-0005-0000-0000-0000E4060000}"/>
    <cellStyle name="Accent6 - 20% 9" xfId="1768" xr:uid="{00000000-0005-0000-0000-0000E5060000}"/>
    <cellStyle name="Accent6 - 40%" xfId="1769" xr:uid="{00000000-0005-0000-0000-0000E6060000}"/>
    <cellStyle name="Accent6 - 40% 10" xfId="1770" xr:uid="{00000000-0005-0000-0000-0000E7060000}"/>
    <cellStyle name="Accent6 - 40% 11" xfId="1771" xr:uid="{00000000-0005-0000-0000-0000E8060000}"/>
    <cellStyle name="Accent6 - 40% 12" xfId="1772" xr:uid="{00000000-0005-0000-0000-0000E9060000}"/>
    <cellStyle name="Accent6 - 40% 13" xfId="1773" xr:uid="{00000000-0005-0000-0000-0000EA060000}"/>
    <cellStyle name="Accent6 - 40% 14" xfId="1774" xr:uid="{00000000-0005-0000-0000-0000EB060000}"/>
    <cellStyle name="Accent6 - 40% 2" xfId="1775" xr:uid="{00000000-0005-0000-0000-0000EC060000}"/>
    <cellStyle name="Accent6 - 40% 3" xfId="1776" xr:uid="{00000000-0005-0000-0000-0000ED060000}"/>
    <cellStyle name="Accent6 - 40% 4" xfId="1777" xr:uid="{00000000-0005-0000-0000-0000EE060000}"/>
    <cellStyle name="Accent6 - 40% 5" xfId="1778" xr:uid="{00000000-0005-0000-0000-0000EF060000}"/>
    <cellStyle name="Accent6 - 40% 6" xfId="1779" xr:uid="{00000000-0005-0000-0000-0000F0060000}"/>
    <cellStyle name="Accent6 - 40% 7" xfId="1780" xr:uid="{00000000-0005-0000-0000-0000F1060000}"/>
    <cellStyle name="Accent6 - 40% 8" xfId="1781" xr:uid="{00000000-0005-0000-0000-0000F2060000}"/>
    <cellStyle name="Accent6 - 40% 9" xfId="1782" xr:uid="{00000000-0005-0000-0000-0000F3060000}"/>
    <cellStyle name="Accent6 - 60%" xfId="1783" xr:uid="{00000000-0005-0000-0000-0000F4060000}"/>
    <cellStyle name="Accent6 - 60% 10" xfId="1784" xr:uid="{00000000-0005-0000-0000-0000F5060000}"/>
    <cellStyle name="Accent6 - 60% 11" xfId="1785" xr:uid="{00000000-0005-0000-0000-0000F6060000}"/>
    <cellStyle name="Accent6 - 60% 12" xfId="1786" xr:uid="{00000000-0005-0000-0000-0000F7060000}"/>
    <cellStyle name="Accent6 - 60% 13" xfId="1787" xr:uid="{00000000-0005-0000-0000-0000F8060000}"/>
    <cellStyle name="Accent6 - 60% 14" xfId="1788" xr:uid="{00000000-0005-0000-0000-0000F9060000}"/>
    <cellStyle name="Accent6 - 60% 2" xfId="1789" xr:uid="{00000000-0005-0000-0000-0000FA060000}"/>
    <cellStyle name="Accent6 - 60% 3" xfId="1790" xr:uid="{00000000-0005-0000-0000-0000FB060000}"/>
    <cellStyle name="Accent6 - 60% 4" xfId="1791" xr:uid="{00000000-0005-0000-0000-0000FC060000}"/>
    <cellStyle name="Accent6 - 60% 5" xfId="1792" xr:uid="{00000000-0005-0000-0000-0000FD060000}"/>
    <cellStyle name="Accent6 - 60% 6" xfId="1793" xr:uid="{00000000-0005-0000-0000-0000FE060000}"/>
    <cellStyle name="Accent6 - 60% 7" xfId="1794" xr:uid="{00000000-0005-0000-0000-0000FF060000}"/>
    <cellStyle name="Accent6 - 60% 8" xfId="1795" xr:uid="{00000000-0005-0000-0000-000000070000}"/>
    <cellStyle name="Accent6 - 60% 9" xfId="1796" xr:uid="{00000000-0005-0000-0000-000001070000}"/>
    <cellStyle name="Accent6 10" xfId="1797" xr:uid="{00000000-0005-0000-0000-000002070000}"/>
    <cellStyle name="Accent6 11" xfId="1798" xr:uid="{00000000-0005-0000-0000-000003070000}"/>
    <cellStyle name="Accent6 12" xfId="1799" xr:uid="{00000000-0005-0000-0000-000004070000}"/>
    <cellStyle name="Accent6 13" xfId="1800" xr:uid="{00000000-0005-0000-0000-000005070000}"/>
    <cellStyle name="Accent6 14" xfId="1801" xr:uid="{00000000-0005-0000-0000-000006070000}"/>
    <cellStyle name="Accent6 15" xfId="1802" xr:uid="{00000000-0005-0000-0000-000007070000}"/>
    <cellStyle name="Accent6 16" xfId="1803" xr:uid="{00000000-0005-0000-0000-000008070000}"/>
    <cellStyle name="Accent6 17" xfId="1804" xr:uid="{00000000-0005-0000-0000-000009070000}"/>
    <cellStyle name="Accent6 18" xfId="1805" xr:uid="{00000000-0005-0000-0000-00000A070000}"/>
    <cellStyle name="Accent6 19" xfId="1806" xr:uid="{00000000-0005-0000-0000-00000B070000}"/>
    <cellStyle name="Accent6 2" xfId="1807" xr:uid="{00000000-0005-0000-0000-00000C070000}"/>
    <cellStyle name="Accent6 2 2" xfId="1808" xr:uid="{00000000-0005-0000-0000-00000D070000}"/>
    <cellStyle name="Accent6 20" xfId="1809" xr:uid="{00000000-0005-0000-0000-00000E070000}"/>
    <cellStyle name="Accent6 21" xfId="1810" xr:uid="{00000000-0005-0000-0000-00000F070000}"/>
    <cellStyle name="Accent6 22" xfId="1811" xr:uid="{00000000-0005-0000-0000-000010070000}"/>
    <cellStyle name="Accent6 23" xfId="1812" xr:uid="{00000000-0005-0000-0000-000011070000}"/>
    <cellStyle name="Accent6 24" xfId="1813" xr:uid="{00000000-0005-0000-0000-000012070000}"/>
    <cellStyle name="Accent6 25" xfId="1814" xr:uid="{00000000-0005-0000-0000-000013070000}"/>
    <cellStyle name="Accent6 26" xfId="1815" xr:uid="{00000000-0005-0000-0000-000014070000}"/>
    <cellStyle name="Accent6 27" xfId="1816" xr:uid="{00000000-0005-0000-0000-000015070000}"/>
    <cellStyle name="Accent6 28" xfId="1817" xr:uid="{00000000-0005-0000-0000-000016070000}"/>
    <cellStyle name="Accent6 29" xfId="1818" xr:uid="{00000000-0005-0000-0000-000017070000}"/>
    <cellStyle name="Accent6 3" xfId="1819" xr:uid="{00000000-0005-0000-0000-000018070000}"/>
    <cellStyle name="Accent6 3 2" xfId="1820" xr:uid="{00000000-0005-0000-0000-000019070000}"/>
    <cellStyle name="Accent6 30" xfId="1821" xr:uid="{00000000-0005-0000-0000-00001A070000}"/>
    <cellStyle name="Accent6 4" xfId="1822" xr:uid="{00000000-0005-0000-0000-00001B070000}"/>
    <cellStyle name="Accent6 4 2" xfId="1823" xr:uid="{00000000-0005-0000-0000-00001C070000}"/>
    <cellStyle name="Accent6 5" xfId="1824" xr:uid="{00000000-0005-0000-0000-00001D070000}"/>
    <cellStyle name="Accent6 6" xfId="1825" xr:uid="{00000000-0005-0000-0000-00001E070000}"/>
    <cellStyle name="Accent6 7" xfId="1826" xr:uid="{00000000-0005-0000-0000-00001F070000}"/>
    <cellStyle name="Accent6 8" xfId="1827" xr:uid="{00000000-0005-0000-0000-000020070000}"/>
    <cellStyle name="Accent6 9" xfId="1828" xr:uid="{00000000-0005-0000-0000-000021070000}"/>
    <cellStyle name="Arial 11" xfId="1829" xr:uid="{00000000-0005-0000-0000-000022070000}"/>
    <cellStyle name="Arial 11 10" xfId="1830" xr:uid="{00000000-0005-0000-0000-000023070000}"/>
    <cellStyle name="Arial 11 11" xfId="1831" xr:uid="{00000000-0005-0000-0000-000024070000}"/>
    <cellStyle name="Arial 11 12" xfId="1832" xr:uid="{00000000-0005-0000-0000-000025070000}"/>
    <cellStyle name="Arial 11 13" xfId="1833" xr:uid="{00000000-0005-0000-0000-000026070000}"/>
    <cellStyle name="Arial 11 14" xfId="1834" xr:uid="{00000000-0005-0000-0000-000027070000}"/>
    <cellStyle name="Arial 11 15" xfId="1835" xr:uid="{00000000-0005-0000-0000-000028070000}"/>
    <cellStyle name="Arial 11 16" xfId="1836" xr:uid="{00000000-0005-0000-0000-000029070000}"/>
    <cellStyle name="Arial 11 17" xfId="1837" xr:uid="{00000000-0005-0000-0000-00002A070000}"/>
    <cellStyle name="Arial 11 18" xfId="1838" xr:uid="{00000000-0005-0000-0000-00002B070000}"/>
    <cellStyle name="Arial 11 19" xfId="1839" xr:uid="{00000000-0005-0000-0000-00002C070000}"/>
    <cellStyle name="Arial 11 2" xfId="1840" xr:uid="{00000000-0005-0000-0000-00002D070000}"/>
    <cellStyle name="Arial 11 20" xfId="1841" xr:uid="{00000000-0005-0000-0000-00002E070000}"/>
    <cellStyle name="Arial 11 21" xfId="1842" xr:uid="{00000000-0005-0000-0000-00002F070000}"/>
    <cellStyle name="Arial 11 22" xfId="1843" xr:uid="{00000000-0005-0000-0000-000030070000}"/>
    <cellStyle name="Arial 11 3" xfId="1844" xr:uid="{00000000-0005-0000-0000-000031070000}"/>
    <cellStyle name="Arial 11 4" xfId="1845" xr:uid="{00000000-0005-0000-0000-000032070000}"/>
    <cellStyle name="Arial 11 5" xfId="1846" xr:uid="{00000000-0005-0000-0000-000033070000}"/>
    <cellStyle name="Arial 11 6" xfId="1847" xr:uid="{00000000-0005-0000-0000-000034070000}"/>
    <cellStyle name="Arial 11 7" xfId="1848" xr:uid="{00000000-0005-0000-0000-000035070000}"/>
    <cellStyle name="Arial 11 8" xfId="1849" xr:uid="{00000000-0005-0000-0000-000036070000}"/>
    <cellStyle name="Arial 11 9" xfId="1850" xr:uid="{00000000-0005-0000-0000-000037070000}"/>
    <cellStyle name="Bad 10" xfId="1851" xr:uid="{00000000-0005-0000-0000-000038070000}"/>
    <cellStyle name="Bad 11" xfId="1852" xr:uid="{00000000-0005-0000-0000-000039070000}"/>
    <cellStyle name="Bad 12" xfId="1853" xr:uid="{00000000-0005-0000-0000-00003A070000}"/>
    <cellStyle name="Bad 13" xfId="1854" xr:uid="{00000000-0005-0000-0000-00003B070000}"/>
    <cellStyle name="Bad 14" xfId="1855" xr:uid="{00000000-0005-0000-0000-00003C070000}"/>
    <cellStyle name="Bad 15" xfId="1856" xr:uid="{00000000-0005-0000-0000-00003D070000}"/>
    <cellStyle name="Bad 16" xfId="1857" xr:uid="{00000000-0005-0000-0000-00003E070000}"/>
    <cellStyle name="Bad 17" xfId="1858" xr:uid="{00000000-0005-0000-0000-00003F070000}"/>
    <cellStyle name="Bad 18" xfId="1859" xr:uid="{00000000-0005-0000-0000-000040070000}"/>
    <cellStyle name="Bad 19" xfId="1860" xr:uid="{00000000-0005-0000-0000-000041070000}"/>
    <cellStyle name="Bad 2" xfId="1861" xr:uid="{00000000-0005-0000-0000-000042070000}"/>
    <cellStyle name="Bad 2 2" xfId="1862" xr:uid="{00000000-0005-0000-0000-000043070000}"/>
    <cellStyle name="Bad 20" xfId="1863" xr:uid="{00000000-0005-0000-0000-000044070000}"/>
    <cellStyle name="Bad 21" xfId="1864" xr:uid="{00000000-0005-0000-0000-000045070000}"/>
    <cellStyle name="Bad 22" xfId="1865" xr:uid="{00000000-0005-0000-0000-000046070000}"/>
    <cellStyle name="Bad 23" xfId="1866" xr:uid="{00000000-0005-0000-0000-000047070000}"/>
    <cellStyle name="Bad 3" xfId="1867" xr:uid="{00000000-0005-0000-0000-000048070000}"/>
    <cellStyle name="Bad 4" xfId="1868" xr:uid="{00000000-0005-0000-0000-000049070000}"/>
    <cellStyle name="Bad 5" xfId="1869" xr:uid="{00000000-0005-0000-0000-00004A070000}"/>
    <cellStyle name="Bad 6" xfId="1870" xr:uid="{00000000-0005-0000-0000-00004B070000}"/>
    <cellStyle name="Bad 7" xfId="1871" xr:uid="{00000000-0005-0000-0000-00004C070000}"/>
    <cellStyle name="Bad 8" xfId="1872" xr:uid="{00000000-0005-0000-0000-00004D070000}"/>
    <cellStyle name="Bad 9" xfId="1873" xr:uid="{00000000-0005-0000-0000-00004E070000}"/>
    <cellStyle name="biu" xfId="1874" xr:uid="{00000000-0005-0000-0000-00004F070000}"/>
    <cellStyle name="BM CheckSum" xfId="1875" xr:uid="{00000000-0005-0000-0000-000050070000}"/>
    <cellStyle name="BM CheckSum 2" xfId="1876" xr:uid="{00000000-0005-0000-0000-000051070000}"/>
    <cellStyle name="BM CheckSum 2 2" xfId="1877" xr:uid="{00000000-0005-0000-0000-000052070000}"/>
    <cellStyle name="BM CheckSum 3" xfId="1878" xr:uid="{00000000-0005-0000-0000-000053070000}"/>
    <cellStyle name="BM Heading 1" xfId="1879" xr:uid="{00000000-0005-0000-0000-000054070000}"/>
    <cellStyle name="BM Heading 2" xfId="1880" xr:uid="{00000000-0005-0000-0000-000055070000}"/>
    <cellStyle name="BM Heading 3" xfId="1881" xr:uid="{00000000-0005-0000-0000-000056070000}"/>
    <cellStyle name="BM Input" xfId="1882" xr:uid="{00000000-0005-0000-0000-000057070000}"/>
    <cellStyle name="BM Input External Link" xfId="1883" xr:uid="{00000000-0005-0000-0000-000058070000}"/>
    <cellStyle name="BM Label" xfId="1884" xr:uid="{00000000-0005-0000-0000-000059070000}"/>
    <cellStyle name="BM Modellers Input" xfId="1885" xr:uid="{00000000-0005-0000-0000-00005A070000}"/>
    <cellStyle name="Body: normal cell" xfId="1886" xr:uid="{00000000-0005-0000-0000-00005B070000}"/>
    <cellStyle name="Calculation 10" xfId="1887" xr:uid="{00000000-0005-0000-0000-00005C070000}"/>
    <cellStyle name="Calculation 10 2" xfId="1888" xr:uid="{00000000-0005-0000-0000-00005D070000}"/>
    <cellStyle name="Calculation 10 2 2" xfId="1889" xr:uid="{00000000-0005-0000-0000-00005E070000}"/>
    <cellStyle name="Calculation 10 3" xfId="1890" xr:uid="{00000000-0005-0000-0000-00005F070000}"/>
    <cellStyle name="Calculation 10 3 2" xfId="1891" xr:uid="{00000000-0005-0000-0000-000060070000}"/>
    <cellStyle name="Calculation 10 4" xfId="1892" xr:uid="{00000000-0005-0000-0000-000061070000}"/>
    <cellStyle name="Calculation 11" xfId="1893" xr:uid="{00000000-0005-0000-0000-000062070000}"/>
    <cellStyle name="Calculation 11 2" xfId="1894" xr:uid="{00000000-0005-0000-0000-000063070000}"/>
    <cellStyle name="Calculation 11 2 2" xfId="1895" xr:uid="{00000000-0005-0000-0000-000064070000}"/>
    <cellStyle name="Calculation 11 3" xfId="1896" xr:uid="{00000000-0005-0000-0000-000065070000}"/>
    <cellStyle name="Calculation 11 3 2" xfId="1897" xr:uid="{00000000-0005-0000-0000-000066070000}"/>
    <cellStyle name="Calculation 11 4" xfId="1898" xr:uid="{00000000-0005-0000-0000-000067070000}"/>
    <cellStyle name="Calculation 12" xfId="1899" xr:uid="{00000000-0005-0000-0000-000068070000}"/>
    <cellStyle name="Calculation 12 2" xfId="1900" xr:uid="{00000000-0005-0000-0000-000069070000}"/>
    <cellStyle name="Calculation 12 2 2" xfId="1901" xr:uid="{00000000-0005-0000-0000-00006A070000}"/>
    <cellStyle name="Calculation 12 3" xfId="1902" xr:uid="{00000000-0005-0000-0000-00006B070000}"/>
    <cellStyle name="Calculation 12 3 2" xfId="1903" xr:uid="{00000000-0005-0000-0000-00006C070000}"/>
    <cellStyle name="Calculation 12 4" xfId="1904" xr:uid="{00000000-0005-0000-0000-00006D070000}"/>
    <cellStyle name="Calculation 13" xfId="1905" xr:uid="{00000000-0005-0000-0000-00006E070000}"/>
    <cellStyle name="Calculation 13 2" xfId="1906" xr:uid="{00000000-0005-0000-0000-00006F070000}"/>
    <cellStyle name="Calculation 13 2 2" xfId="1907" xr:uid="{00000000-0005-0000-0000-000070070000}"/>
    <cellStyle name="Calculation 13 3" xfId="1908" xr:uid="{00000000-0005-0000-0000-000071070000}"/>
    <cellStyle name="Calculation 13 3 2" xfId="1909" xr:uid="{00000000-0005-0000-0000-000072070000}"/>
    <cellStyle name="Calculation 13 4" xfId="1910" xr:uid="{00000000-0005-0000-0000-000073070000}"/>
    <cellStyle name="Calculation 14" xfId="1911" xr:uid="{00000000-0005-0000-0000-000074070000}"/>
    <cellStyle name="Calculation 14 2" xfId="1912" xr:uid="{00000000-0005-0000-0000-000075070000}"/>
    <cellStyle name="Calculation 14 2 2" xfId="1913" xr:uid="{00000000-0005-0000-0000-000076070000}"/>
    <cellStyle name="Calculation 14 3" xfId="1914" xr:uid="{00000000-0005-0000-0000-000077070000}"/>
    <cellStyle name="Calculation 14 3 2" xfId="1915" xr:uid="{00000000-0005-0000-0000-000078070000}"/>
    <cellStyle name="Calculation 14 4" xfId="1916" xr:uid="{00000000-0005-0000-0000-000079070000}"/>
    <cellStyle name="Calculation 15" xfId="1917" xr:uid="{00000000-0005-0000-0000-00007A070000}"/>
    <cellStyle name="Calculation 15 2" xfId="1918" xr:uid="{00000000-0005-0000-0000-00007B070000}"/>
    <cellStyle name="Calculation 15 2 2" xfId="1919" xr:uid="{00000000-0005-0000-0000-00007C070000}"/>
    <cellStyle name="Calculation 15 3" xfId="1920" xr:uid="{00000000-0005-0000-0000-00007D070000}"/>
    <cellStyle name="Calculation 15 3 2" xfId="1921" xr:uid="{00000000-0005-0000-0000-00007E070000}"/>
    <cellStyle name="Calculation 15 4" xfId="1922" xr:uid="{00000000-0005-0000-0000-00007F070000}"/>
    <cellStyle name="Calculation 16" xfId="1923" xr:uid="{00000000-0005-0000-0000-000080070000}"/>
    <cellStyle name="Calculation 16 2" xfId="1924" xr:uid="{00000000-0005-0000-0000-000081070000}"/>
    <cellStyle name="Calculation 16 2 2" xfId="1925" xr:uid="{00000000-0005-0000-0000-000082070000}"/>
    <cellStyle name="Calculation 16 3" xfId="1926" xr:uid="{00000000-0005-0000-0000-000083070000}"/>
    <cellStyle name="Calculation 16 3 2" xfId="1927" xr:uid="{00000000-0005-0000-0000-000084070000}"/>
    <cellStyle name="Calculation 16 4" xfId="1928" xr:uid="{00000000-0005-0000-0000-000085070000}"/>
    <cellStyle name="Calculation 17" xfId="1929" xr:uid="{00000000-0005-0000-0000-000086070000}"/>
    <cellStyle name="Calculation 17 2" xfId="1930" xr:uid="{00000000-0005-0000-0000-000087070000}"/>
    <cellStyle name="Calculation 17 2 2" xfId="1931" xr:uid="{00000000-0005-0000-0000-000088070000}"/>
    <cellStyle name="Calculation 17 3" xfId="1932" xr:uid="{00000000-0005-0000-0000-000089070000}"/>
    <cellStyle name="Calculation 17 3 2" xfId="1933" xr:uid="{00000000-0005-0000-0000-00008A070000}"/>
    <cellStyle name="Calculation 17 4" xfId="1934" xr:uid="{00000000-0005-0000-0000-00008B070000}"/>
    <cellStyle name="Calculation 18" xfId="1935" xr:uid="{00000000-0005-0000-0000-00008C070000}"/>
    <cellStyle name="Calculation 19" xfId="1936" xr:uid="{00000000-0005-0000-0000-00008D070000}"/>
    <cellStyle name="Calculation 2" xfId="1937" xr:uid="{00000000-0005-0000-0000-00008E070000}"/>
    <cellStyle name="Calculation 2 2" xfId="1938" xr:uid="{00000000-0005-0000-0000-00008F070000}"/>
    <cellStyle name="Calculation 20" xfId="1939" xr:uid="{00000000-0005-0000-0000-000090070000}"/>
    <cellStyle name="Calculation 21" xfId="1940" xr:uid="{00000000-0005-0000-0000-000091070000}"/>
    <cellStyle name="Calculation 22" xfId="1941" xr:uid="{00000000-0005-0000-0000-000092070000}"/>
    <cellStyle name="Calculation 22 2" xfId="1942" xr:uid="{00000000-0005-0000-0000-000093070000}"/>
    <cellStyle name="Calculation 22 2 2" xfId="1943" xr:uid="{00000000-0005-0000-0000-000094070000}"/>
    <cellStyle name="Calculation 22 3" xfId="1944" xr:uid="{00000000-0005-0000-0000-000095070000}"/>
    <cellStyle name="Calculation 22 3 2" xfId="1945" xr:uid="{00000000-0005-0000-0000-000096070000}"/>
    <cellStyle name="Calculation 23" xfId="1946" xr:uid="{00000000-0005-0000-0000-000097070000}"/>
    <cellStyle name="Calculation 23 2" xfId="1947" xr:uid="{00000000-0005-0000-0000-000098070000}"/>
    <cellStyle name="Calculation 23 2 2" xfId="1948" xr:uid="{00000000-0005-0000-0000-000099070000}"/>
    <cellStyle name="Calculation 23 3" xfId="1949" xr:uid="{00000000-0005-0000-0000-00009A070000}"/>
    <cellStyle name="Calculation 23 3 2" xfId="1950" xr:uid="{00000000-0005-0000-0000-00009B070000}"/>
    <cellStyle name="Calculation 3" xfId="1951" xr:uid="{00000000-0005-0000-0000-00009C070000}"/>
    <cellStyle name="Calculation 4" xfId="1952" xr:uid="{00000000-0005-0000-0000-00009D070000}"/>
    <cellStyle name="Calculation 5" xfId="1953" xr:uid="{00000000-0005-0000-0000-00009E070000}"/>
    <cellStyle name="Calculation 6" xfId="1954" xr:uid="{00000000-0005-0000-0000-00009F070000}"/>
    <cellStyle name="Calculation 6 2" xfId="1955" xr:uid="{00000000-0005-0000-0000-0000A0070000}"/>
    <cellStyle name="Calculation 6 2 2" xfId="1956" xr:uid="{00000000-0005-0000-0000-0000A1070000}"/>
    <cellStyle name="Calculation 6 3" xfId="1957" xr:uid="{00000000-0005-0000-0000-0000A2070000}"/>
    <cellStyle name="Calculation 6 3 2" xfId="1958" xr:uid="{00000000-0005-0000-0000-0000A3070000}"/>
    <cellStyle name="Calculation 6 4" xfId="1959" xr:uid="{00000000-0005-0000-0000-0000A4070000}"/>
    <cellStyle name="Calculation 7" xfId="1960" xr:uid="{00000000-0005-0000-0000-0000A5070000}"/>
    <cellStyle name="Calculation 7 2" xfId="1961" xr:uid="{00000000-0005-0000-0000-0000A6070000}"/>
    <cellStyle name="Calculation 7 2 2" xfId="1962" xr:uid="{00000000-0005-0000-0000-0000A7070000}"/>
    <cellStyle name="Calculation 7 3" xfId="1963" xr:uid="{00000000-0005-0000-0000-0000A8070000}"/>
    <cellStyle name="Calculation 7 3 2" xfId="1964" xr:uid="{00000000-0005-0000-0000-0000A9070000}"/>
    <cellStyle name="Calculation 7 4" xfId="1965" xr:uid="{00000000-0005-0000-0000-0000AA070000}"/>
    <cellStyle name="Calculation 8" xfId="1966" xr:uid="{00000000-0005-0000-0000-0000AB070000}"/>
    <cellStyle name="Calculation 8 2" xfId="1967" xr:uid="{00000000-0005-0000-0000-0000AC070000}"/>
    <cellStyle name="Calculation 8 2 2" xfId="1968" xr:uid="{00000000-0005-0000-0000-0000AD070000}"/>
    <cellStyle name="Calculation 8 3" xfId="1969" xr:uid="{00000000-0005-0000-0000-0000AE070000}"/>
    <cellStyle name="Calculation 8 3 2" xfId="1970" xr:uid="{00000000-0005-0000-0000-0000AF070000}"/>
    <cellStyle name="Calculation 8 4" xfId="1971" xr:uid="{00000000-0005-0000-0000-0000B0070000}"/>
    <cellStyle name="Calculation 9" xfId="1972" xr:uid="{00000000-0005-0000-0000-0000B1070000}"/>
    <cellStyle name="Calculation 9 2" xfId="1973" xr:uid="{00000000-0005-0000-0000-0000B2070000}"/>
    <cellStyle name="Calculation 9 2 2" xfId="1974" xr:uid="{00000000-0005-0000-0000-0000B3070000}"/>
    <cellStyle name="Calculation 9 3" xfId="1975" xr:uid="{00000000-0005-0000-0000-0000B4070000}"/>
    <cellStyle name="Calculation 9 3 2" xfId="1976" xr:uid="{00000000-0005-0000-0000-0000B5070000}"/>
    <cellStyle name="Calculation 9 4" xfId="1977" xr:uid="{00000000-0005-0000-0000-0000B6070000}"/>
    <cellStyle name="Check Cell 10" xfId="1978" xr:uid="{00000000-0005-0000-0000-0000B7070000}"/>
    <cellStyle name="Check Cell 11" xfId="1979" xr:uid="{00000000-0005-0000-0000-0000B8070000}"/>
    <cellStyle name="Check Cell 12" xfId="1980" xr:uid="{00000000-0005-0000-0000-0000B9070000}"/>
    <cellStyle name="Check Cell 13" xfId="1981" xr:uid="{00000000-0005-0000-0000-0000BA070000}"/>
    <cellStyle name="Check Cell 14" xfId="1982" xr:uid="{00000000-0005-0000-0000-0000BB070000}"/>
    <cellStyle name="Check Cell 15" xfId="1983" xr:uid="{00000000-0005-0000-0000-0000BC070000}"/>
    <cellStyle name="Check Cell 16" xfId="1984" xr:uid="{00000000-0005-0000-0000-0000BD070000}"/>
    <cellStyle name="Check Cell 17" xfId="1985" xr:uid="{00000000-0005-0000-0000-0000BE070000}"/>
    <cellStyle name="Check Cell 18" xfId="1986" xr:uid="{00000000-0005-0000-0000-0000BF070000}"/>
    <cellStyle name="Check Cell 19" xfId="1987" xr:uid="{00000000-0005-0000-0000-0000C0070000}"/>
    <cellStyle name="Check Cell 2" xfId="1988" xr:uid="{00000000-0005-0000-0000-0000C1070000}"/>
    <cellStyle name="Check Cell 2 2" xfId="1989" xr:uid="{00000000-0005-0000-0000-0000C2070000}"/>
    <cellStyle name="Check Cell 20" xfId="1990" xr:uid="{00000000-0005-0000-0000-0000C3070000}"/>
    <cellStyle name="Check Cell 21" xfId="1991" xr:uid="{00000000-0005-0000-0000-0000C4070000}"/>
    <cellStyle name="Check Cell 22" xfId="1992" xr:uid="{00000000-0005-0000-0000-0000C5070000}"/>
    <cellStyle name="Check Cell 23" xfId="1993" xr:uid="{00000000-0005-0000-0000-0000C6070000}"/>
    <cellStyle name="Check Cell 3" xfId="1994" xr:uid="{00000000-0005-0000-0000-0000C7070000}"/>
    <cellStyle name="Check Cell 4" xfId="1995" xr:uid="{00000000-0005-0000-0000-0000C8070000}"/>
    <cellStyle name="Check Cell 5" xfId="1996" xr:uid="{00000000-0005-0000-0000-0000C9070000}"/>
    <cellStyle name="Check Cell 6" xfId="1997" xr:uid="{00000000-0005-0000-0000-0000CA070000}"/>
    <cellStyle name="Check Cell 7" xfId="1998" xr:uid="{00000000-0005-0000-0000-0000CB070000}"/>
    <cellStyle name="Check Cell 8" xfId="1999" xr:uid="{00000000-0005-0000-0000-0000CC070000}"/>
    <cellStyle name="Check Cell 9" xfId="2000" xr:uid="{00000000-0005-0000-0000-0000CD070000}"/>
    <cellStyle name="CHlevel1" xfId="2001" xr:uid="{00000000-0005-0000-0000-0000CE070000}"/>
    <cellStyle name="CHlevel2" xfId="2002" xr:uid="{00000000-0005-0000-0000-0000CF070000}"/>
    <cellStyle name="CHlevel3" xfId="2003" xr:uid="{00000000-0005-0000-0000-0000D0070000}"/>
    <cellStyle name="CHlevel4" xfId="2004" xr:uid="{00000000-0005-0000-0000-0000D1070000}"/>
    <cellStyle name="Column heading" xfId="2005" xr:uid="{00000000-0005-0000-0000-0000D2070000}"/>
    <cellStyle name="Comma" xfId="10969" builtinId="3"/>
    <cellStyle name="Comma 10" xfId="2006" xr:uid="{00000000-0005-0000-0000-0000D4070000}"/>
    <cellStyle name="Comma 11" xfId="2007" xr:uid="{00000000-0005-0000-0000-0000D5070000}"/>
    <cellStyle name="Comma 11 2" xfId="2008" xr:uid="{00000000-0005-0000-0000-0000D6070000}"/>
    <cellStyle name="Comma 11 2 2" xfId="2009" xr:uid="{00000000-0005-0000-0000-0000D7070000}"/>
    <cellStyle name="Comma 11 2 3" xfId="2010" xr:uid="{00000000-0005-0000-0000-0000D8070000}"/>
    <cellStyle name="Comma 11 3" xfId="2011" xr:uid="{00000000-0005-0000-0000-0000D9070000}"/>
    <cellStyle name="Comma 11 3 2" xfId="2012" xr:uid="{00000000-0005-0000-0000-0000DA070000}"/>
    <cellStyle name="Comma 11 3 3" xfId="2013" xr:uid="{00000000-0005-0000-0000-0000DB070000}"/>
    <cellStyle name="Comma 11 4" xfId="2014" xr:uid="{00000000-0005-0000-0000-0000DC070000}"/>
    <cellStyle name="Comma 11 5" xfId="2015" xr:uid="{00000000-0005-0000-0000-0000DD070000}"/>
    <cellStyle name="Comma 12" xfId="2016" xr:uid="{00000000-0005-0000-0000-0000DE070000}"/>
    <cellStyle name="Comma 12 2" xfId="2017" xr:uid="{00000000-0005-0000-0000-0000DF070000}"/>
    <cellStyle name="Comma 12 2 2" xfId="2018" xr:uid="{00000000-0005-0000-0000-0000E0070000}"/>
    <cellStyle name="Comma 12 2 3" xfId="2019" xr:uid="{00000000-0005-0000-0000-0000E1070000}"/>
    <cellStyle name="Comma 12 3" xfId="2020" xr:uid="{00000000-0005-0000-0000-0000E2070000}"/>
    <cellStyle name="Comma 12 3 2" xfId="2021" xr:uid="{00000000-0005-0000-0000-0000E3070000}"/>
    <cellStyle name="Comma 12 3 3" xfId="2022" xr:uid="{00000000-0005-0000-0000-0000E4070000}"/>
    <cellStyle name="Comma 12 4" xfId="2023" xr:uid="{00000000-0005-0000-0000-0000E5070000}"/>
    <cellStyle name="Comma 12 5" xfId="2024" xr:uid="{00000000-0005-0000-0000-0000E6070000}"/>
    <cellStyle name="Comma 13" xfId="2025" xr:uid="{00000000-0005-0000-0000-0000E7070000}"/>
    <cellStyle name="Comma 14" xfId="2026" xr:uid="{00000000-0005-0000-0000-0000E8070000}"/>
    <cellStyle name="Comma 15" xfId="2027" xr:uid="{00000000-0005-0000-0000-0000E9070000}"/>
    <cellStyle name="Comma 16" xfId="2028" xr:uid="{00000000-0005-0000-0000-0000EA070000}"/>
    <cellStyle name="Comma 17" xfId="2029" xr:uid="{00000000-0005-0000-0000-0000EB070000}"/>
    <cellStyle name="Comma 18" xfId="2030" xr:uid="{00000000-0005-0000-0000-0000EC070000}"/>
    <cellStyle name="Comma 2" xfId="2031" xr:uid="{00000000-0005-0000-0000-0000ED070000}"/>
    <cellStyle name="Comma 2 2" xfId="2032" xr:uid="{00000000-0005-0000-0000-0000EE070000}"/>
    <cellStyle name="Comma 2 2 2" xfId="2033" xr:uid="{00000000-0005-0000-0000-0000EF070000}"/>
    <cellStyle name="Comma 2 2 3" xfId="2034" xr:uid="{00000000-0005-0000-0000-0000F0070000}"/>
    <cellStyle name="Comma 2 3" xfId="2035" xr:uid="{00000000-0005-0000-0000-0000F1070000}"/>
    <cellStyle name="Comma 2 3 2" xfId="2036" xr:uid="{00000000-0005-0000-0000-0000F2070000}"/>
    <cellStyle name="Comma 2 4" xfId="2037" xr:uid="{00000000-0005-0000-0000-0000F3070000}"/>
    <cellStyle name="Comma 2 5" xfId="2038" xr:uid="{00000000-0005-0000-0000-0000F4070000}"/>
    <cellStyle name="Comma 2 6" xfId="2039" xr:uid="{00000000-0005-0000-0000-0000F5070000}"/>
    <cellStyle name="Comma 2 7" xfId="2040" xr:uid="{00000000-0005-0000-0000-0000F6070000}"/>
    <cellStyle name="Comma 2 8" xfId="2041" xr:uid="{00000000-0005-0000-0000-0000F7070000}"/>
    <cellStyle name="Comma 3" xfId="2042" xr:uid="{00000000-0005-0000-0000-0000F8070000}"/>
    <cellStyle name="Comma 3 2" xfId="2043" xr:uid="{00000000-0005-0000-0000-0000F9070000}"/>
    <cellStyle name="Comma 3 2 2" xfId="2044" xr:uid="{00000000-0005-0000-0000-0000FA070000}"/>
    <cellStyle name="Comma 3 2 2 2" xfId="2045" xr:uid="{00000000-0005-0000-0000-0000FB070000}"/>
    <cellStyle name="Comma 3 2 2 2 2" xfId="2046" xr:uid="{00000000-0005-0000-0000-0000FC070000}"/>
    <cellStyle name="Comma 3 2 2 2 2 2" xfId="2047" xr:uid="{00000000-0005-0000-0000-0000FD070000}"/>
    <cellStyle name="Comma 3 2 2 2 2 3" xfId="2048" xr:uid="{00000000-0005-0000-0000-0000FE070000}"/>
    <cellStyle name="Comma 3 2 2 2 3" xfId="2049" xr:uid="{00000000-0005-0000-0000-0000FF070000}"/>
    <cellStyle name="Comma 3 2 2 2 3 2" xfId="2050" xr:uid="{00000000-0005-0000-0000-000000080000}"/>
    <cellStyle name="Comma 3 2 2 2 3 3" xfId="2051" xr:uid="{00000000-0005-0000-0000-000001080000}"/>
    <cellStyle name="Comma 3 2 2 2 4" xfId="2052" xr:uid="{00000000-0005-0000-0000-000002080000}"/>
    <cellStyle name="Comma 3 2 2 2 5" xfId="2053" xr:uid="{00000000-0005-0000-0000-000003080000}"/>
    <cellStyle name="Comma 3 2 2 3" xfId="2054" xr:uid="{00000000-0005-0000-0000-000004080000}"/>
    <cellStyle name="Comma 3 2 2 3 2" xfId="2055" xr:uid="{00000000-0005-0000-0000-000005080000}"/>
    <cellStyle name="Comma 3 2 2 3 3" xfId="2056" xr:uid="{00000000-0005-0000-0000-000006080000}"/>
    <cellStyle name="Comma 3 2 2 4" xfId="2057" xr:uid="{00000000-0005-0000-0000-000007080000}"/>
    <cellStyle name="Comma 3 2 2 4 2" xfId="2058" xr:uid="{00000000-0005-0000-0000-000008080000}"/>
    <cellStyle name="Comma 3 2 2 4 3" xfId="2059" xr:uid="{00000000-0005-0000-0000-000009080000}"/>
    <cellStyle name="Comma 3 2 2 5" xfId="2060" xr:uid="{00000000-0005-0000-0000-00000A080000}"/>
    <cellStyle name="Comma 3 2 2 6" xfId="2061" xr:uid="{00000000-0005-0000-0000-00000B080000}"/>
    <cellStyle name="Comma 3 2 3" xfId="2062" xr:uid="{00000000-0005-0000-0000-00000C080000}"/>
    <cellStyle name="Comma 3 2 3 2" xfId="2063" xr:uid="{00000000-0005-0000-0000-00000D080000}"/>
    <cellStyle name="Comma 3 2 3 2 2" xfId="2064" xr:uid="{00000000-0005-0000-0000-00000E080000}"/>
    <cellStyle name="Comma 3 2 3 2 3" xfId="2065" xr:uid="{00000000-0005-0000-0000-00000F080000}"/>
    <cellStyle name="Comma 3 2 3 3" xfId="2066" xr:uid="{00000000-0005-0000-0000-000010080000}"/>
    <cellStyle name="Comma 3 2 3 3 2" xfId="2067" xr:uid="{00000000-0005-0000-0000-000011080000}"/>
    <cellStyle name="Comma 3 2 3 3 3" xfId="2068" xr:uid="{00000000-0005-0000-0000-000012080000}"/>
    <cellStyle name="Comma 3 2 3 4" xfId="2069" xr:uid="{00000000-0005-0000-0000-000013080000}"/>
    <cellStyle name="Comma 3 2 3 5" xfId="2070" xr:uid="{00000000-0005-0000-0000-000014080000}"/>
    <cellStyle name="Comma 3 2 4" xfId="2071" xr:uid="{00000000-0005-0000-0000-000015080000}"/>
    <cellStyle name="Comma 3 2 4 2" xfId="2072" xr:uid="{00000000-0005-0000-0000-000016080000}"/>
    <cellStyle name="Comma 3 2 4 3" xfId="2073" xr:uid="{00000000-0005-0000-0000-000017080000}"/>
    <cellStyle name="Comma 3 2 5" xfId="2074" xr:uid="{00000000-0005-0000-0000-000018080000}"/>
    <cellStyle name="Comma 3 2 5 2" xfId="2075" xr:uid="{00000000-0005-0000-0000-000019080000}"/>
    <cellStyle name="Comma 3 2 5 3" xfId="2076" xr:uid="{00000000-0005-0000-0000-00001A080000}"/>
    <cellStyle name="Comma 3 2 6" xfId="2077" xr:uid="{00000000-0005-0000-0000-00001B080000}"/>
    <cellStyle name="Comma 3 2 7" xfId="2078" xr:uid="{00000000-0005-0000-0000-00001C080000}"/>
    <cellStyle name="Comma 3 3" xfId="2079" xr:uid="{00000000-0005-0000-0000-00001D080000}"/>
    <cellStyle name="Comma 3 4" xfId="2080" xr:uid="{00000000-0005-0000-0000-00001E080000}"/>
    <cellStyle name="Comma 4" xfId="2081" xr:uid="{00000000-0005-0000-0000-00001F080000}"/>
    <cellStyle name="Comma 4 2" xfId="2082" xr:uid="{00000000-0005-0000-0000-000020080000}"/>
    <cellStyle name="Comma 4 3" xfId="2083" xr:uid="{00000000-0005-0000-0000-000021080000}"/>
    <cellStyle name="Comma 5" xfId="2084" xr:uid="{00000000-0005-0000-0000-000022080000}"/>
    <cellStyle name="Comma 5 2" xfId="2085" xr:uid="{00000000-0005-0000-0000-000023080000}"/>
    <cellStyle name="Comma 5 2 2" xfId="2086" xr:uid="{00000000-0005-0000-0000-000024080000}"/>
    <cellStyle name="Comma 5 2 2 2" xfId="2087" xr:uid="{00000000-0005-0000-0000-000025080000}"/>
    <cellStyle name="Comma 5 2 2 3" xfId="2088" xr:uid="{00000000-0005-0000-0000-000026080000}"/>
    <cellStyle name="Comma 5 2 3" xfId="2089" xr:uid="{00000000-0005-0000-0000-000027080000}"/>
    <cellStyle name="Comma 5 2 3 2" xfId="2090" xr:uid="{00000000-0005-0000-0000-000028080000}"/>
    <cellStyle name="Comma 5 2 3 3" xfId="2091" xr:uid="{00000000-0005-0000-0000-000029080000}"/>
    <cellStyle name="Comma 5 2 4" xfId="2092" xr:uid="{00000000-0005-0000-0000-00002A080000}"/>
    <cellStyle name="Comma 5 2 5" xfId="2093" xr:uid="{00000000-0005-0000-0000-00002B080000}"/>
    <cellStyle name="Comma 5 2 6" xfId="2094" xr:uid="{00000000-0005-0000-0000-00002C080000}"/>
    <cellStyle name="Comma 5 3" xfId="2095" xr:uid="{00000000-0005-0000-0000-00002D080000}"/>
    <cellStyle name="Comma 6" xfId="2096" xr:uid="{00000000-0005-0000-0000-00002E080000}"/>
    <cellStyle name="Comma 6 2" xfId="2097" xr:uid="{00000000-0005-0000-0000-00002F080000}"/>
    <cellStyle name="Comma 7" xfId="2098" xr:uid="{00000000-0005-0000-0000-000030080000}"/>
    <cellStyle name="Comma 7 2" xfId="2099" xr:uid="{00000000-0005-0000-0000-000031080000}"/>
    <cellStyle name="Comma 7 2 2" xfId="2100" xr:uid="{00000000-0005-0000-0000-000032080000}"/>
    <cellStyle name="Comma 7 2 2 2" xfId="2101" xr:uid="{00000000-0005-0000-0000-000033080000}"/>
    <cellStyle name="Comma 7 2 2 3" xfId="2102" xr:uid="{00000000-0005-0000-0000-000034080000}"/>
    <cellStyle name="Comma 7 2 3" xfId="2103" xr:uid="{00000000-0005-0000-0000-000035080000}"/>
    <cellStyle name="Comma 7 2 3 2" xfId="2104" xr:uid="{00000000-0005-0000-0000-000036080000}"/>
    <cellStyle name="Comma 7 2 3 3" xfId="2105" xr:uid="{00000000-0005-0000-0000-000037080000}"/>
    <cellStyle name="Comma 7 2 4" xfId="2106" xr:uid="{00000000-0005-0000-0000-000038080000}"/>
    <cellStyle name="Comma 7 2 5" xfId="2107" xr:uid="{00000000-0005-0000-0000-000039080000}"/>
    <cellStyle name="Comma 7 3" xfId="2108" xr:uid="{00000000-0005-0000-0000-00003A080000}"/>
    <cellStyle name="Comma 8" xfId="2109" xr:uid="{00000000-0005-0000-0000-00003B080000}"/>
    <cellStyle name="Comma 8 2" xfId="2110" xr:uid="{00000000-0005-0000-0000-00003C080000}"/>
    <cellStyle name="Comma 8 2 2" xfId="2111" xr:uid="{00000000-0005-0000-0000-00003D080000}"/>
    <cellStyle name="Comma 8 2 3" xfId="2112" xr:uid="{00000000-0005-0000-0000-00003E080000}"/>
    <cellStyle name="Comma 8 3" xfId="2113" xr:uid="{00000000-0005-0000-0000-00003F080000}"/>
    <cellStyle name="Comma 8 3 2" xfId="2114" xr:uid="{00000000-0005-0000-0000-000040080000}"/>
    <cellStyle name="Comma 8 3 3" xfId="2115" xr:uid="{00000000-0005-0000-0000-000041080000}"/>
    <cellStyle name="Comma 8 4" xfId="2116" xr:uid="{00000000-0005-0000-0000-000042080000}"/>
    <cellStyle name="Comma 8 5" xfId="2117" xr:uid="{00000000-0005-0000-0000-000043080000}"/>
    <cellStyle name="Comma 9" xfId="2118" xr:uid="{00000000-0005-0000-0000-000044080000}"/>
    <cellStyle name="Comma 9 2" xfId="2119" xr:uid="{00000000-0005-0000-0000-000045080000}"/>
    <cellStyle name="Comma 9 2 2" xfId="2120" xr:uid="{00000000-0005-0000-0000-000046080000}"/>
    <cellStyle name="Comma 9 2 3" xfId="2121" xr:uid="{00000000-0005-0000-0000-000047080000}"/>
    <cellStyle name="Comma 9 3" xfId="2122" xr:uid="{00000000-0005-0000-0000-000048080000}"/>
    <cellStyle name="Comma 9 3 2" xfId="2123" xr:uid="{00000000-0005-0000-0000-000049080000}"/>
    <cellStyle name="Comma 9 3 3" xfId="2124" xr:uid="{00000000-0005-0000-0000-00004A080000}"/>
    <cellStyle name="Comma 9 4" xfId="2125" xr:uid="{00000000-0005-0000-0000-00004B080000}"/>
    <cellStyle name="Comma 9 5" xfId="2126" xr:uid="{00000000-0005-0000-0000-00004C080000}"/>
    <cellStyle name="Comma." xfId="2127" xr:uid="{00000000-0005-0000-0000-00004D080000}"/>
    <cellStyle name="Comma0" xfId="2128" xr:uid="{00000000-0005-0000-0000-00004E080000}"/>
    <cellStyle name="Comma0 2" xfId="2129" xr:uid="{00000000-0005-0000-0000-00004F080000}"/>
    <cellStyle name="Corner heading" xfId="2130" xr:uid="{00000000-0005-0000-0000-000050080000}"/>
    <cellStyle name="Currency" xfId="10970" builtinId="4"/>
    <cellStyle name="Currency 10" xfId="2131" xr:uid="{00000000-0005-0000-0000-000052080000}"/>
    <cellStyle name="Currency 11" xfId="2132" xr:uid="{00000000-0005-0000-0000-000053080000}"/>
    <cellStyle name="Currency 12" xfId="2133" xr:uid="{00000000-0005-0000-0000-000054080000}"/>
    <cellStyle name="Currency 13" xfId="2134" xr:uid="{00000000-0005-0000-0000-000055080000}"/>
    <cellStyle name="Currency 14" xfId="2135" xr:uid="{00000000-0005-0000-0000-000056080000}"/>
    <cellStyle name="Currency 15" xfId="2136" xr:uid="{00000000-0005-0000-0000-000057080000}"/>
    <cellStyle name="Currency 15 2" xfId="2137" xr:uid="{00000000-0005-0000-0000-000058080000}"/>
    <cellStyle name="Currency 16" xfId="2138" xr:uid="{00000000-0005-0000-0000-000059080000}"/>
    <cellStyle name="Currency 16 2" xfId="2139" xr:uid="{00000000-0005-0000-0000-00005A080000}"/>
    <cellStyle name="Currency 16 2 2" xfId="2140" xr:uid="{00000000-0005-0000-0000-00005B080000}"/>
    <cellStyle name="Currency 16 2 2 2" xfId="2141" xr:uid="{00000000-0005-0000-0000-00005C080000}"/>
    <cellStyle name="Currency 16 2 2 3" xfId="2142" xr:uid="{00000000-0005-0000-0000-00005D080000}"/>
    <cellStyle name="Currency 16 2 3" xfId="2143" xr:uid="{00000000-0005-0000-0000-00005E080000}"/>
    <cellStyle name="Currency 16 2 3 2" xfId="2144" xr:uid="{00000000-0005-0000-0000-00005F080000}"/>
    <cellStyle name="Currency 16 2 3 3" xfId="2145" xr:uid="{00000000-0005-0000-0000-000060080000}"/>
    <cellStyle name="Currency 16 2 4" xfId="2146" xr:uid="{00000000-0005-0000-0000-000061080000}"/>
    <cellStyle name="Currency 16 2 5" xfId="2147" xr:uid="{00000000-0005-0000-0000-000062080000}"/>
    <cellStyle name="Currency 16 3" xfId="2148" xr:uid="{00000000-0005-0000-0000-000063080000}"/>
    <cellStyle name="Currency 16 3 2" xfId="2149" xr:uid="{00000000-0005-0000-0000-000064080000}"/>
    <cellStyle name="Currency 16 3 3" xfId="2150" xr:uid="{00000000-0005-0000-0000-000065080000}"/>
    <cellStyle name="Currency 16 4" xfId="2151" xr:uid="{00000000-0005-0000-0000-000066080000}"/>
    <cellStyle name="Currency 16 4 2" xfId="2152" xr:uid="{00000000-0005-0000-0000-000067080000}"/>
    <cellStyle name="Currency 16 4 3" xfId="2153" xr:uid="{00000000-0005-0000-0000-000068080000}"/>
    <cellStyle name="Currency 16 5" xfId="2154" xr:uid="{00000000-0005-0000-0000-000069080000}"/>
    <cellStyle name="Currency 16 6" xfId="2155" xr:uid="{00000000-0005-0000-0000-00006A080000}"/>
    <cellStyle name="Currency 17" xfId="2156" xr:uid="{00000000-0005-0000-0000-00006B080000}"/>
    <cellStyle name="Currency 17 2" xfId="2157" xr:uid="{00000000-0005-0000-0000-00006C080000}"/>
    <cellStyle name="Currency 17 2 2" xfId="2158" xr:uid="{00000000-0005-0000-0000-00006D080000}"/>
    <cellStyle name="Currency 17 2 3" xfId="2159" xr:uid="{00000000-0005-0000-0000-00006E080000}"/>
    <cellStyle name="Currency 17 3" xfId="2160" xr:uid="{00000000-0005-0000-0000-00006F080000}"/>
    <cellStyle name="Currency 17 3 2" xfId="2161" xr:uid="{00000000-0005-0000-0000-000070080000}"/>
    <cellStyle name="Currency 17 3 3" xfId="2162" xr:uid="{00000000-0005-0000-0000-000071080000}"/>
    <cellStyle name="Currency 17 4" xfId="2163" xr:uid="{00000000-0005-0000-0000-000072080000}"/>
    <cellStyle name="Currency 17 5" xfId="2164" xr:uid="{00000000-0005-0000-0000-000073080000}"/>
    <cellStyle name="Currency 18" xfId="2165" xr:uid="{00000000-0005-0000-0000-000074080000}"/>
    <cellStyle name="Currency 18 2" xfId="2166" xr:uid="{00000000-0005-0000-0000-000075080000}"/>
    <cellStyle name="Currency 18 2 2" xfId="2167" xr:uid="{00000000-0005-0000-0000-000076080000}"/>
    <cellStyle name="Currency 18 2 2 2" xfId="2168" xr:uid="{00000000-0005-0000-0000-000077080000}"/>
    <cellStyle name="Currency 18 2 2 3" xfId="2169" xr:uid="{00000000-0005-0000-0000-000078080000}"/>
    <cellStyle name="Currency 18 2 3" xfId="2170" xr:uid="{00000000-0005-0000-0000-000079080000}"/>
    <cellStyle name="Currency 18 2 3 2" xfId="2171" xr:uid="{00000000-0005-0000-0000-00007A080000}"/>
    <cellStyle name="Currency 18 2 3 3" xfId="2172" xr:uid="{00000000-0005-0000-0000-00007B080000}"/>
    <cellStyle name="Currency 18 2 4" xfId="2173" xr:uid="{00000000-0005-0000-0000-00007C080000}"/>
    <cellStyle name="Currency 18 2 5" xfId="2174" xr:uid="{00000000-0005-0000-0000-00007D080000}"/>
    <cellStyle name="Currency 18 3" xfId="2175" xr:uid="{00000000-0005-0000-0000-00007E080000}"/>
    <cellStyle name="Currency 18 3 2" xfId="2176" xr:uid="{00000000-0005-0000-0000-00007F080000}"/>
    <cellStyle name="Currency 18 3 3" xfId="2177" xr:uid="{00000000-0005-0000-0000-000080080000}"/>
    <cellStyle name="Currency 18 4" xfId="2178" xr:uid="{00000000-0005-0000-0000-000081080000}"/>
    <cellStyle name="Currency 18 4 2" xfId="2179" xr:uid="{00000000-0005-0000-0000-000082080000}"/>
    <cellStyle name="Currency 18 4 3" xfId="2180" xr:uid="{00000000-0005-0000-0000-000083080000}"/>
    <cellStyle name="Currency 18 5" xfId="2181" xr:uid="{00000000-0005-0000-0000-000084080000}"/>
    <cellStyle name="Currency 18 6" xfId="2182" xr:uid="{00000000-0005-0000-0000-000085080000}"/>
    <cellStyle name="Currency 19" xfId="2183" xr:uid="{00000000-0005-0000-0000-000086080000}"/>
    <cellStyle name="Currency 2" xfId="2184" xr:uid="{00000000-0005-0000-0000-000087080000}"/>
    <cellStyle name="Currency 2 2" xfId="2185" xr:uid="{00000000-0005-0000-0000-000088080000}"/>
    <cellStyle name="Currency 2 2 2" xfId="2186" xr:uid="{00000000-0005-0000-0000-000089080000}"/>
    <cellStyle name="Currency 2 2 2 2" xfId="2187" xr:uid="{00000000-0005-0000-0000-00008A080000}"/>
    <cellStyle name="Currency 2 2 3" xfId="2188" xr:uid="{00000000-0005-0000-0000-00008B080000}"/>
    <cellStyle name="Currency 2 2 4" xfId="2189" xr:uid="{00000000-0005-0000-0000-00008C080000}"/>
    <cellStyle name="Currency 2 3" xfId="2190" xr:uid="{00000000-0005-0000-0000-00008D080000}"/>
    <cellStyle name="Currency 2 3 2" xfId="2191" xr:uid="{00000000-0005-0000-0000-00008E080000}"/>
    <cellStyle name="Currency 20" xfId="2192" xr:uid="{00000000-0005-0000-0000-00008F080000}"/>
    <cellStyle name="Currency 21" xfId="2193" xr:uid="{00000000-0005-0000-0000-000090080000}"/>
    <cellStyle name="Currency 22" xfId="2194" xr:uid="{00000000-0005-0000-0000-000091080000}"/>
    <cellStyle name="Currency 23" xfId="2195" xr:uid="{00000000-0005-0000-0000-000092080000}"/>
    <cellStyle name="Currency 24" xfId="2196" xr:uid="{00000000-0005-0000-0000-000093080000}"/>
    <cellStyle name="Currency 25" xfId="2197" xr:uid="{00000000-0005-0000-0000-000094080000}"/>
    <cellStyle name="Currency 26" xfId="2198" xr:uid="{00000000-0005-0000-0000-000095080000}"/>
    <cellStyle name="Currency 27" xfId="2199" xr:uid="{00000000-0005-0000-0000-000096080000}"/>
    <cellStyle name="Currency 3" xfId="2200" xr:uid="{00000000-0005-0000-0000-000097080000}"/>
    <cellStyle name="Currency 3 2" xfId="2201" xr:uid="{00000000-0005-0000-0000-000098080000}"/>
    <cellStyle name="Currency 3 2 2" xfId="2202" xr:uid="{00000000-0005-0000-0000-000099080000}"/>
    <cellStyle name="Currency 3 2 3" xfId="2203" xr:uid="{00000000-0005-0000-0000-00009A080000}"/>
    <cellStyle name="Currency 3 3" xfId="2204" xr:uid="{00000000-0005-0000-0000-00009B080000}"/>
    <cellStyle name="Currency 4" xfId="2205" xr:uid="{00000000-0005-0000-0000-00009C080000}"/>
    <cellStyle name="Currency 4 2" xfId="2206" xr:uid="{00000000-0005-0000-0000-00009D080000}"/>
    <cellStyle name="Currency 4 2 2" xfId="2207" xr:uid="{00000000-0005-0000-0000-00009E080000}"/>
    <cellStyle name="Currency 4 2 2 2" xfId="2208" xr:uid="{00000000-0005-0000-0000-00009F080000}"/>
    <cellStyle name="Currency 4 2 2 2 2" xfId="2209" xr:uid="{00000000-0005-0000-0000-0000A0080000}"/>
    <cellStyle name="Currency 4 2 2 3" xfId="2210" xr:uid="{00000000-0005-0000-0000-0000A1080000}"/>
    <cellStyle name="Currency 4 2 2 4" xfId="2211" xr:uid="{00000000-0005-0000-0000-0000A2080000}"/>
    <cellStyle name="Currency 4 2 3" xfId="2212" xr:uid="{00000000-0005-0000-0000-0000A3080000}"/>
    <cellStyle name="Currency 4 2 3 2" xfId="2213" xr:uid="{00000000-0005-0000-0000-0000A4080000}"/>
    <cellStyle name="Currency 4 2 3 3" xfId="2214" xr:uid="{00000000-0005-0000-0000-0000A5080000}"/>
    <cellStyle name="Currency 4 2 4" xfId="2215" xr:uid="{00000000-0005-0000-0000-0000A6080000}"/>
    <cellStyle name="Currency 4 2 5" xfId="2216" xr:uid="{00000000-0005-0000-0000-0000A7080000}"/>
    <cellStyle name="Currency 4 3" xfId="2217" xr:uid="{00000000-0005-0000-0000-0000A8080000}"/>
    <cellStyle name="Currency 4 3 2" xfId="2218" xr:uid="{00000000-0005-0000-0000-0000A9080000}"/>
    <cellStyle name="Currency 4 3 2 2" xfId="2219" xr:uid="{00000000-0005-0000-0000-0000AA080000}"/>
    <cellStyle name="Currency 4 3 3" xfId="2220" xr:uid="{00000000-0005-0000-0000-0000AB080000}"/>
    <cellStyle name="Currency 4 3 4" xfId="2221" xr:uid="{00000000-0005-0000-0000-0000AC080000}"/>
    <cellStyle name="Currency 4 4" xfId="2222" xr:uid="{00000000-0005-0000-0000-0000AD080000}"/>
    <cellStyle name="Currency 4 4 2" xfId="2223" xr:uid="{00000000-0005-0000-0000-0000AE080000}"/>
    <cellStyle name="Currency 4 4 3" xfId="2224" xr:uid="{00000000-0005-0000-0000-0000AF080000}"/>
    <cellStyle name="Currency 4 5" xfId="2225" xr:uid="{00000000-0005-0000-0000-0000B0080000}"/>
    <cellStyle name="Currency 4 5 2" xfId="2226" xr:uid="{00000000-0005-0000-0000-0000B1080000}"/>
    <cellStyle name="Currency 4 6" xfId="2227" xr:uid="{00000000-0005-0000-0000-0000B2080000}"/>
    <cellStyle name="Currency 4 7" xfId="2228" xr:uid="{00000000-0005-0000-0000-0000B3080000}"/>
    <cellStyle name="Currency 5" xfId="2229" xr:uid="{00000000-0005-0000-0000-0000B4080000}"/>
    <cellStyle name="Currency 6" xfId="2230" xr:uid="{00000000-0005-0000-0000-0000B5080000}"/>
    <cellStyle name="Currency 6 2" xfId="2231" xr:uid="{00000000-0005-0000-0000-0000B6080000}"/>
    <cellStyle name="Currency 6 2 2" xfId="2232" xr:uid="{00000000-0005-0000-0000-0000B7080000}"/>
    <cellStyle name="Currency 6 2 2 2" xfId="2233" xr:uid="{00000000-0005-0000-0000-0000B8080000}"/>
    <cellStyle name="Currency 6 2 2 2 2" xfId="2234" xr:uid="{00000000-0005-0000-0000-0000B9080000}"/>
    <cellStyle name="Currency 6 2 2 3" xfId="2235" xr:uid="{00000000-0005-0000-0000-0000BA080000}"/>
    <cellStyle name="Currency 6 2 2 4" xfId="2236" xr:uid="{00000000-0005-0000-0000-0000BB080000}"/>
    <cellStyle name="Currency 6 2 3" xfId="2237" xr:uid="{00000000-0005-0000-0000-0000BC080000}"/>
    <cellStyle name="Currency 6 2 3 2" xfId="2238" xr:uid="{00000000-0005-0000-0000-0000BD080000}"/>
    <cellStyle name="Currency 6 2 4" xfId="2239" xr:uid="{00000000-0005-0000-0000-0000BE080000}"/>
    <cellStyle name="Currency 6 2 5" xfId="2240" xr:uid="{00000000-0005-0000-0000-0000BF080000}"/>
    <cellStyle name="Currency 6 3" xfId="2241" xr:uid="{00000000-0005-0000-0000-0000C0080000}"/>
    <cellStyle name="Currency 6 3 2" xfId="2242" xr:uid="{00000000-0005-0000-0000-0000C1080000}"/>
    <cellStyle name="Currency 6 3 2 2" xfId="2243" xr:uid="{00000000-0005-0000-0000-0000C2080000}"/>
    <cellStyle name="Currency 6 3 3" xfId="2244" xr:uid="{00000000-0005-0000-0000-0000C3080000}"/>
    <cellStyle name="Currency 6 3 4" xfId="2245" xr:uid="{00000000-0005-0000-0000-0000C4080000}"/>
    <cellStyle name="Currency 6 4" xfId="2246" xr:uid="{00000000-0005-0000-0000-0000C5080000}"/>
    <cellStyle name="Currency 6 4 2" xfId="2247" xr:uid="{00000000-0005-0000-0000-0000C6080000}"/>
    <cellStyle name="Currency 6 4 3" xfId="2248" xr:uid="{00000000-0005-0000-0000-0000C7080000}"/>
    <cellStyle name="Currency 6 5" xfId="2249" xr:uid="{00000000-0005-0000-0000-0000C8080000}"/>
    <cellStyle name="Currency 6 5 2" xfId="2250" xr:uid="{00000000-0005-0000-0000-0000C9080000}"/>
    <cellStyle name="Currency 6 6" xfId="2251" xr:uid="{00000000-0005-0000-0000-0000CA080000}"/>
    <cellStyle name="Currency 7" xfId="2252" xr:uid="{00000000-0005-0000-0000-0000CB080000}"/>
    <cellStyle name="Currency 7 2" xfId="2253" xr:uid="{00000000-0005-0000-0000-0000CC080000}"/>
    <cellStyle name="Currency 8" xfId="2254" xr:uid="{00000000-0005-0000-0000-0000CD080000}"/>
    <cellStyle name="Currency 8 2" xfId="2255" xr:uid="{00000000-0005-0000-0000-0000CE080000}"/>
    <cellStyle name="Currency 8 2 2" xfId="2256" xr:uid="{00000000-0005-0000-0000-0000CF080000}"/>
    <cellStyle name="Currency 8 2 2 2" xfId="2257" xr:uid="{00000000-0005-0000-0000-0000D0080000}"/>
    <cellStyle name="Currency 8 2 2 3" xfId="2258" xr:uid="{00000000-0005-0000-0000-0000D1080000}"/>
    <cellStyle name="Currency 8 2 3" xfId="2259" xr:uid="{00000000-0005-0000-0000-0000D2080000}"/>
    <cellStyle name="Currency 8 2 3 2" xfId="2260" xr:uid="{00000000-0005-0000-0000-0000D3080000}"/>
    <cellStyle name="Currency 8 2 3 3" xfId="2261" xr:uid="{00000000-0005-0000-0000-0000D4080000}"/>
    <cellStyle name="Currency 8 2 4" xfId="2262" xr:uid="{00000000-0005-0000-0000-0000D5080000}"/>
    <cellStyle name="Currency 8 2 5" xfId="2263" xr:uid="{00000000-0005-0000-0000-0000D6080000}"/>
    <cellStyle name="Currency 8 3" xfId="2264" xr:uid="{00000000-0005-0000-0000-0000D7080000}"/>
    <cellStyle name="Currency 9" xfId="2265" xr:uid="{00000000-0005-0000-0000-0000D8080000}"/>
    <cellStyle name="Currency 9 2" xfId="2266" xr:uid="{00000000-0005-0000-0000-0000D9080000}"/>
    <cellStyle name="Currency." xfId="2267" xr:uid="{00000000-0005-0000-0000-0000DA080000}"/>
    <cellStyle name="Currency.00" xfId="2268" xr:uid="{00000000-0005-0000-0000-0000DB080000}"/>
    <cellStyle name="Currency0" xfId="2269" xr:uid="{00000000-0005-0000-0000-0000DC080000}"/>
    <cellStyle name="Data" xfId="2270" xr:uid="{00000000-0005-0000-0000-0000DD080000}"/>
    <cellStyle name="Data 10" xfId="2271" xr:uid="{00000000-0005-0000-0000-0000DE080000}"/>
    <cellStyle name="Data 11" xfId="2272" xr:uid="{00000000-0005-0000-0000-0000DF080000}"/>
    <cellStyle name="Data 2" xfId="2273" xr:uid="{00000000-0005-0000-0000-0000E0080000}"/>
    <cellStyle name="Data 2 10" xfId="2274" xr:uid="{00000000-0005-0000-0000-0000E1080000}"/>
    <cellStyle name="Data 2 11" xfId="2275" xr:uid="{00000000-0005-0000-0000-0000E2080000}"/>
    <cellStyle name="Data 2 2" xfId="2276" xr:uid="{00000000-0005-0000-0000-0000E3080000}"/>
    <cellStyle name="Data 2 2 2" xfId="2277" xr:uid="{00000000-0005-0000-0000-0000E4080000}"/>
    <cellStyle name="Data 2 2 2 2" xfId="2278" xr:uid="{00000000-0005-0000-0000-0000E5080000}"/>
    <cellStyle name="Data 2 2 2 2 2" xfId="2279" xr:uid="{00000000-0005-0000-0000-0000E6080000}"/>
    <cellStyle name="Data 2 2 2 2 2 2" xfId="2280" xr:uid="{00000000-0005-0000-0000-0000E7080000}"/>
    <cellStyle name="Data 2 2 2 2 2 2 2" xfId="2281" xr:uid="{00000000-0005-0000-0000-0000E8080000}"/>
    <cellStyle name="Data 2 2 2 2 2 3" xfId="2282" xr:uid="{00000000-0005-0000-0000-0000E9080000}"/>
    <cellStyle name="Data 2 2 2 2 3" xfId="2283" xr:uid="{00000000-0005-0000-0000-0000EA080000}"/>
    <cellStyle name="Data 2 2 2 2 3 2" xfId="2284" xr:uid="{00000000-0005-0000-0000-0000EB080000}"/>
    <cellStyle name="Data 2 2 2 2 4" xfId="2285" xr:uid="{00000000-0005-0000-0000-0000EC080000}"/>
    <cellStyle name="Data 2 2 2 3" xfId="2286" xr:uid="{00000000-0005-0000-0000-0000ED080000}"/>
    <cellStyle name="Data 2 2 2 3 2" xfId="2287" xr:uid="{00000000-0005-0000-0000-0000EE080000}"/>
    <cellStyle name="Data 2 2 2 3 2 2" xfId="2288" xr:uid="{00000000-0005-0000-0000-0000EF080000}"/>
    <cellStyle name="Data 2 2 2 3 2 2 2" xfId="2289" xr:uid="{00000000-0005-0000-0000-0000F0080000}"/>
    <cellStyle name="Data 2 2 2 3 2 3" xfId="2290" xr:uid="{00000000-0005-0000-0000-0000F1080000}"/>
    <cellStyle name="Data 2 2 2 3 3" xfId="2291" xr:uid="{00000000-0005-0000-0000-0000F2080000}"/>
    <cellStyle name="Data 2 2 2 3 3 2" xfId="2292" xr:uid="{00000000-0005-0000-0000-0000F3080000}"/>
    <cellStyle name="Data 2 2 2 3 4" xfId="2293" xr:uid="{00000000-0005-0000-0000-0000F4080000}"/>
    <cellStyle name="Data 2 2 2 4" xfId="2294" xr:uid="{00000000-0005-0000-0000-0000F5080000}"/>
    <cellStyle name="Data 2 2 2 4 2" xfId="2295" xr:uid="{00000000-0005-0000-0000-0000F6080000}"/>
    <cellStyle name="Data 2 2 2 4 2 2" xfId="2296" xr:uid="{00000000-0005-0000-0000-0000F7080000}"/>
    <cellStyle name="Data 2 2 2 4 3" xfId="2297" xr:uid="{00000000-0005-0000-0000-0000F8080000}"/>
    <cellStyle name="Data 2 2 2 5" xfId="2298" xr:uid="{00000000-0005-0000-0000-0000F9080000}"/>
    <cellStyle name="Data 2 2 3" xfId="2299" xr:uid="{00000000-0005-0000-0000-0000FA080000}"/>
    <cellStyle name="Data 2 2 3 2" xfId="2300" xr:uid="{00000000-0005-0000-0000-0000FB080000}"/>
    <cellStyle name="Data 2 2 3 2 2" xfId="2301" xr:uid="{00000000-0005-0000-0000-0000FC080000}"/>
    <cellStyle name="Data 2 2 3 2 2 2" xfId="2302" xr:uid="{00000000-0005-0000-0000-0000FD080000}"/>
    <cellStyle name="Data 2 2 3 2 2 2 2" xfId="2303" xr:uid="{00000000-0005-0000-0000-0000FE080000}"/>
    <cellStyle name="Data 2 2 3 2 2 3" xfId="2304" xr:uid="{00000000-0005-0000-0000-0000FF080000}"/>
    <cellStyle name="Data 2 2 3 2 3" xfId="2305" xr:uid="{00000000-0005-0000-0000-000000090000}"/>
    <cellStyle name="Data 2 2 3 2 3 2" xfId="2306" xr:uid="{00000000-0005-0000-0000-000001090000}"/>
    <cellStyle name="Data 2 2 3 2 4" xfId="2307" xr:uid="{00000000-0005-0000-0000-000002090000}"/>
    <cellStyle name="Data 2 2 3 3" xfId="2308" xr:uid="{00000000-0005-0000-0000-000003090000}"/>
    <cellStyle name="Data 2 2 3 3 2" xfId="2309" xr:uid="{00000000-0005-0000-0000-000004090000}"/>
    <cellStyle name="Data 2 2 3 3 2 2" xfId="2310" xr:uid="{00000000-0005-0000-0000-000005090000}"/>
    <cellStyle name="Data 2 2 3 3 2 2 2" xfId="2311" xr:uid="{00000000-0005-0000-0000-000006090000}"/>
    <cellStyle name="Data 2 2 3 3 2 3" xfId="2312" xr:uid="{00000000-0005-0000-0000-000007090000}"/>
    <cellStyle name="Data 2 2 3 3 3" xfId="2313" xr:uid="{00000000-0005-0000-0000-000008090000}"/>
    <cellStyle name="Data 2 2 3 3 3 2" xfId="2314" xr:uid="{00000000-0005-0000-0000-000009090000}"/>
    <cellStyle name="Data 2 2 3 3 4" xfId="2315" xr:uid="{00000000-0005-0000-0000-00000A090000}"/>
    <cellStyle name="Data 2 2 3 4" xfId="2316" xr:uid="{00000000-0005-0000-0000-00000B090000}"/>
    <cellStyle name="Data 2 2 3 4 2" xfId="2317" xr:uid="{00000000-0005-0000-0000-00000C090000}"/>
    <cellStyle name="Data 2 2 3 4 2 2" xfId="2318" xr:uid="{00000000-0005-0000-0000-00000D090000}"/>
    <cellStyle name="Data 2 2 3 4 3" xfId="2319" xr:uid="{00000000-0005-0000-0000-00000E090000}"/>
    <cellStyle name="Data 2 2 3 5" xfId="2320" xr:uid="{00000000-0005-0000-0000-00000F090000}"/>
    <cellStyle name="Data 2 2 4" xfId="2321" xr:uid="{00000000-0005-0000-0000-000010090000}"/>
    <cellStyle name="Data 2 2 4 2" xfId="2322" xr:uid="{00000000-0005-0000-0000-000011090000}"/>
    <cellStyle name="Data 2 2 4 2 2" xfId="2323" xr:uid="{00000000-0005-0000-0000-000012090000}"/>
    <cellStyle name="Data 2 2 4 2 2 2" xfId="2324" xr:uid="{00000000-0005-0000-0000-000013090000}"/>
    <cellStyle name="Data 2 2 4 2 3" xfId="2325" xr:uid="{00000000-0005-0000-0000-000014090000}"/>
    <cellStyle name="Data 2 2 4 3" xfId="2326" xr:uid="{00000000-0005-0000-0000-000015090000}"/>
    <cellStyle name="Data 2 2 4 3 2" xfId="2327" xr:uid="{00000000-0005-0000-0000-000016090000}"/>
    <cellStyle name="Data 2 2 4 4" xfId="2328" xr:uid="{00000000-0005-0000-0000-000017090000}"/>
    <cellStyle name="Data 2 2 5" xfId="2329" xr:uid="{00000000-0005-0000-0000-000018090000}"/>
    <cellStyle name="Data 2 2 5 2" xfId="2330" xr:uid="{00000000-0005-0000-0000-000019090000}"/>
    <cellStyle name="Data 2 2 5 2 2" xfId="2331" xr:uid="{00000000-0005-0000-0000-00001A090000}"/>
    <cellStyle name="Data 2 2 5 2 2 2" xfId="2332" xr:uid="{00000000-0005-0000-0000-00001B090000}"/>
    <cellStyle name="Data 2 2 5 2 3" xfId="2333" xr:uid="{00000000-0005-0000-0000-00001C090000}"/>
    <cellStyle name="Data 2 2 5 3" xfId="2334" xr:uid="{00000000-0005-0000-0000-00001D090000}"/>
    <cellStyle name="Data 2 2 5 3 2" xfId="2335" xr:uid="{00000000-0005-0000-0000-00001E090000}"/>
    <cellStyle name="Data 2 2 5 4" xfId="2336" xr:uid="{00000000-0005-0000-0000-00001F090000}"/>
    <cellStyle name="Data 2 2 6" xfId="2337" xr:uid="{00000000-0005-0000-0000-000020090000}"/>
    <cellStyle name="Data 2 2 6 2" xfId="2338" xr:uid="{00000000-0005-0000-0000-000021090000}"/>
    <cellStyle name="Data 2 2 6 2 2" xfId="2339" xr:uid="{00000000-0005-0000-0000-000022090000}"/>
    <cellStyle name="Data 2 2 6 3" xfId="2340" xr:uid="{00000000-0005-0000-0000-000023090000}"/>
    <cellStyle name="Data 2 2 7" xfId="2341" xr:uid="{00000000-0005-0000-0000-000024090000}"/>
    <cellStyle name="Data 2 3" xfId="2342" xr:uid="{00000000-0005-0000-0000-000025090000}"/>
    <cellStyle name="Data 2 3 2" xfId="2343" xr:uid="{00000000-0005-0000-0000-000026090000}"/>
    <cellStyle name="Data 2 3 2 2" xfId="2344" xr:uid="{00000000-0005-0000-0000-000027090000}"/>
    <cellStyle name="Data 2 3 2 2 2" xfId="2345" xr:uid="{00000000-0005-0000-0000-000028090000}"/>
    <cellStyle name="Data 2 3 2 2 2 2" xfId="2346" xr:uid="{00000000-0005-0000-0000-000029090000}"/>
    <cellStyle name="Data 2 3 2 2 2 2 2" xfId="2347" xr:uid="{00000000-0005-0000-0000-00002A090000}"/>
    <cellStyle name="Data 2 3 2 2 2 3" xfId="2348" xr:uid="{00000000-0005-0000-0000-00002B090000}"/>
    <cellStyle name="Data 2 3 2 2 3" xfId="2349" xr:uid="{00000000-0005-0000-0000-00002C090000}"/>
    <cellStyle name="Data 2 3 2 2 3 2" xfId="2350" xr:uid="{00000000-0005-0000-0000-00002D090000}"/>
    <cellStyle name="Data 2 3 2 2 4" xfId="2351" xr:uid="{00000000-0005-0000-0000-00002E090000}"/>
    <cellStyle name="Data 2 3 2 3" xfId="2352" xr:uid="{00000000-0005-0000-0000-00002F090000}"/>
    <cellStyle name="Data 2 3 2 3 2" xfId="2353" xr:uid="{00000000-0005-0000-0000-000030090000}"/>
    <cellStyle name="Data 2 3 2 3 2 2" xfId="2354" xr:uid="{00000000-0005-0000-0000-000031090000}"/>
    <cellStyle name="Data 2 3 2 3 2 2 2" xfId="2355" xr:uid="{00000000-0005-0000-0000-000032090000}"/>
    <cellStyle name="Data 2 3 2 3 2 3" xfId="2356" xr:uid="{00000000-0005-0000-0000-000033090000}"/>
    <cellStyle name="Data 2 3 2 3 3" xfId="2357" xr:uid="{00000000-0005-0000-0000-000034090000}"/>
    <cellStyle name="Data 2 3 2 3 3 2" xfId="2358" xr:uid="{00000000-0005-0000-0000-000035090000}"/>
    <cellStyle name="Data 2 3 2 3 4" xfId="2359" xr:uid="{00000000-0005-0000-0000-000036090000}"/>
    <cellStyle name="Data 2 3 2 4" xfId="2360" xr:uid="{00000000-0005-0000-0000-000037090000}"/>
    <cellStyle name="Data 2 3 2 4 2" xfId="2361" xr:uid="{00000000-0005-0000-0000-000038090000}"/>
    <cellStyle name="Data 2 3 2 4 2 2" xfId="2362" xr:uid="{00000000-0005-0000-0000-000039090000}"/>
    <cellStyle name="Data 2 3 2 4 3" xfId="2363" xr:uid="{00000000-0005-0000-0000-00003A090000}"/>
    <cellStyle name="Data 2 3 2 5" xfId="2364" xr:uid="{00000000-0005-0000-0000-00003B090000}"/>
    <cellStyle name="Data 2 3 3" xfId="2365" xr:uid="{00000000-0005-0000-0000-00003C090000}"/>
    <cellStyle name="Data 2 3 3 2" xfId="2366" xr:uid="{00000000-0005-0000-0000-00003D090000}"/>
    <cellStyle name="Data 2 3 3 2 2" xfId="2367" xr:uid="{00000000-0005-0000-0000-00003E090000}"/>
    <cellStyle name="Data 2 3 3 2 2 2" xfId="2368" xr:uid="{00000000-0005-0000-0000-00003F090000}"/>
    <cellStyle name="Data 2 3 3 2 2 2 2" xfId="2369" xr:uid="{00000000-0005-0000-0000-000040090000}"/>
    <cellStyle name="Data 2 3 3 2 2 3" xfId="2370" xr:uid="{00000000-0005-0000-0000-000041090000}"/>
    <cellStyle name="Data 2 3 3 2 3" xfId="2371" xr:uid="{00000000-0005-0000-0000-000042090000}"/>
    <cellStyle name="Data 2 3 3 2 3 2" xfId="2372" xr:uid="{00000000-0005-0000-0000-000043090000}"/>
    <cellStyle name="Data 2 3 3 2 4" xfId="2373" xr:uid="{00000000-0005-0000-0000-000044090000}"/>
    <cellStyle name="Data 2 3 3 3" xfId="2374" xr:uid="{00000000-0005-0000-0000-000045090000}"/>
    <cellStyle name="Data 2 3 3 3 2" xfId="2375" xr:uid="{00000000-0005-0000-0000-000046090000}"/>
    <cellStyle name="Data 2 3 3 3 2 2" xfId="2376" xr:uid="{00000000-0005-0000-0000-000047090000}"/>
    <cellStyle name="Data 2 3 3 3 2 2 2" xfId="2377" xr:uid="{00000000-0005-0000-0000-000048090000}"/>
    <cellStyle name="Data 2 3 3 3 2 3" xfId="2378" xr:uid="{00000000-0005-0000-0000-000049090000}"/>
    <cellStyle name="Data 2 3 3 3 3" xfId="2379" xr:uid="{00000000-0005-0000-0000-00004A090000}"/>
    <cellStyle name="Data 2 3 3 3 3 2" xfId="2380" xr:uid="{00000000-0005-0000-0000-00004B090000}"/>
    <cellStyle name="Data 2 3 3 3 4" xfId="2381" xr:uid="{00000000-0005-0000-0000-00004C090000}"/>
    <cellStyle name="Data 2 3 3 4" xfId="2382" xr:uid="{00000000-0005-0000-0000-00004D090000}"/>
    <cellStyle name="Data 2 3 3 4 2" xfId="2383" xr:uid="{00000000-0005-0000-0000-00004E090000}"/>
    <cellStyle name="Data 2 3 3 4 2 2" xfId="2384" xr:uid="{00000000-0005-0000-0000-00004F090000}"/>
    <cellStyle name="Data 2 3 3 4 3" xfId="2385" xr:uid="{00000000-0005-0000-0000-000050090000}"/>
    <cellStyle name="Data 2 3 3 5" xfId="2386" xr:uid="{00000000-0005-0000-0000-000051090000}"/>
    <cellStyle name="Data 2 3 4" xfId="2387" xr:uid="{00000000-0005-0000-0000-000052090000}"/>
    <cellStyle name="Data 2 3 4 2" xfId="2388" xr:uid="{00000000-0005-0000-0000-000053090000}"/>
    <cellStyle name="Data 2 3 4 2 2" xfId="2389" xr:uid="{00000000-0005-0000-0000-000054090000}"/>
    <cellStyle name="Data 2 3 4 2 2 2" xfId="2390" xr:uid="{00000000-0005-0000-0000-000055090000}"/>
    <cellStyle name="Data 2 3 4 2 3" xfId="2391" xr:uid="{00000000-0005-0000-0000-000056090000}"/>
    <cellStyle name="Data 2 3 4 3" xfId="2392" xr:uid="{00000000-0005-0000-0000-000057090000}"/>
    <cellStyle name="Data 2 3 4 3 2" xfId="2393" xr:uid="{00000000-0005-0000-0000-000058090000}"/>
    <cellStyle name="Data 2 3 4 4" xfId="2394" xr:uid="{00000000-0005-0000-0000-000059090000}"/>
    <cellStyle name="Data 2 3 5" xfId="2395" xr:uid="{00000000-0005-0000-0000-00005A090000}"/>
    <cellStyle name="Data 2 3 5 2" xfId="2396" xr:uid="{00000000-0005-0000-0000-00005B090000}"/>
    <cellStyle name="Data 2 3 5 2 2" xfId="2397" xr:uid="{00000000-0005-0000-0000-00005C090000}"/>
    <cellStyle name="Data 2 3 5 2 2 2" xfId="2398" xr:uid="{00000000-0005-0000-0000-00005D090000}"/>
    <cellStyle name="Data 2 3 5 2 3" xfId="2399" xr:uid="{00000000-0005-0000-0000-00005E090000}"/>
    <cellStyle name="Data 2 3 5 3" xfId="2400" xr:uid="{00000000-0005-0000-0000-00005F090000}"/>
    <cellStyle name="Data 2 3 5 3 2" xfId="2401" xr:uid="{00000000-0005-0000-0000-000060090000}"/>
    <cellStyle name="Data 2 3 5 4" xfId="2402" xr:uid="{00000000-0005-0000-0000-000061090000}"/>
    <cellStyle name="Data 2 3 6" xfId="2403" xr:uid="{00000000-0005-0000-0000-000062090000}"/>
    <cellStyle name="Data 2 3 6 2" xfId="2404" xr:uid="{00000000-0005-0000-0000-000063090000}"/>
    <cellStyle name="Data 2 3 6 2 2" xfId="2405" xr:uid="{00000000-0005-0000-0000-000064090000}"/>
    <cellStyle name="Data 2 3 6 3" xfId="2406" xr:uid="{00000000-0005-0000-0000-000065090000}"/>
    <cellStyle name="Data 2 3 7" xfId="2407" xr:uid="{00000000-0005-0000-0000-000066090000}"/>
    <cellStyle name="Data 2 4" xfId="2408" xr:uid="{00000000-0005-0000-0000-000067090000}"/>
    <cellStyle name="Data 2 4 2" xfId="2409" xr:uid="{00000000-0005-0000-0000-000068090000}"/>
    <cellStyle name="Data 2 4 2 2" xfId="2410" xr:uid="{00000000-0005-0000-0000-000069090000}"/>
    <cellStyle name="Data 2 4 2 2 2" xfId="2411" xr:uid="{00000000-0005-0000-0000-00006A090000}"/>
    <cellStyle name="Data 2 4 2 2 2 2" xfId="2412" xr:uid="{00000000-0005-0000-0000-00006B090000}"/>
    <cellStyle name="Data 2 4 2 2 2 2 2" xfId="2413" xr:uid="{00000000-0005-0000-0000-00006C090000}"/>
    <cellStyle name="Data 2 4 2 2 2 3" xfId="2414" xr:uid="{00000000-0005-0000-0000-00006D090000}"/>
    <cellStyle name="Data 2 4 2 2 3" xfId="2415" xr:uid="{00000000-0005-0000-0000-00006E090000}"/>
    <cellStyle name="Data 2 4 2 2 3 2" xfId="2416" xr:uid="{00000000-0005-0000-0000-00006F090000}"/>
    <cellStyle name="Data 2 4 2 2 4" xfId="2417" xr:uid="{00000000-0005-0000-0000-000070090000}"/>
    <cellStyle name="Data 2 4 2 3" xfId="2418" xr:uid="{00000000-0005-0000-0000-000071090000}"/>
    <cellStyle name="Data 2 4 2 3 2" xfId="2419" xr:uid="{00000000-0005-0000-0000-000072090000}"/>
    <cellStyle name="Data 2 4 2 3 2 2" xfId="2420" xr:uid="{00000000-0005-0000-0000-000073090000}"/>
    <cellStyle name="Data 2 4 2 3 2 2 2" xfId="2421" xr:uid="{00000000-0005-0000-0000-000074090000}"/>
    <cellStyle name="Data 2 4 2 3 2 3" xfId="2422" xr:uid="{00000000-0005-0000-0000-000075090000}"/>
    <cellStyle name="Data 2 4 2 3 3" xfId="2423" xr:uid="{00000000-0005-0000-0000-000076090000}"/>
    <cellStyle name="Data 2 4 2 3 3 2" xfId="2424" xr:uid="{00000000-0005-0000-0000-000077090000}"/>
    <cellStyle name="Data 2 4 2 3 4" xfId="2425" xr:uid="{00000000-0005-0000-0000-000078090000}"/>
    <cellStyle name="Data 2 4 2 4" xfId="2426" xr:uid="{00000000-0005-0000-0000-000079090000}"/>
    <cellStyle name="Data 2 4 2 4 2" xfId="2427" xr:uid="{00000000-0005-0000-0000-00007A090000}"/>
    <cellStyle name="Data 2 4 2 4 2 2" xfId="2428" xr:uid="{00000000-0005-0000-0000-00007B090000}"/>
    <cellStyle name="Data 2 4 2 4 3" xfId="2429" xr:uid="{00000000-0005-0000-0000-00007C090000}"/>
    <cellStyle name="Data 2 4 2 5" xfId="2430" xr:uid="{00000000-0005-0000-0000-00007D090000}"/>
    <cellStyle name="Data 2 4 3" xfId="2431" xr:uid="{00000000-0005-0000-0000-00007E090000}"/>
    <cellStyle name="Data 2 4 3 2" xfId="2432" xr:uid="{00000000-0005-0000-0000-00007F090000}"/>
    <cellStyle name="Data 2 4 3 2 2" xfId="2433" xr:uid="{00000000-0005-0000-0000-000080090000}"/>
    <cellStyle name="Data 2 4 3 2 2 2" xfId="2434" xr:uid="{00000000-0005-0000-0000-000081090000}"/>
    <cellStyle name="Data 2 4 3 2 2 2 2" xfId="2435" xr:uid="{00000000-0005-0000-0000-000082090000}"/>
    <cellStyle name="Data 2 4 3 2 2 3" xfId="2436" xr:uid="{00000000-0005-0000-0000-000083090000}"/>
    <cellStyle name="Data 2 4 3 2 3" xfId="2437" xr:uid="{00000000-0005-0000-0000-000084090000}"/>
    <cellStyle name="Data 2 4 3 2 3 2" xfId="2438" xr:uid="{00000000-0005-0000-0000-000085090000}"/>
    <cellStyle name="Data 2 4 3 2 4" xfId="2439" xr:uid="{00000000-0005-0000-0000-000086090000}"/>
    <cellStyle name="Data 2 4 3 3" xfId="2440" xr:uid="{00000000-0005-0000-0000-000087090000}"/>
    <cellStyle name="Data 2 4 3 3 2" xfId="2441" xr:uid="{00000000-0005-0000-0000-000088090000}"/>
    <cellStyle name="Data 2 4 3 3 2 2" xfId="2442" xr:uid="{00000000-0005-0000-0000-000089090000}"/>
    <cellStyle name="Data 2 4 3 3 2 2 2" xfId="2443" xr:uid="{00000000-0005-0000-0000-00008A090000}"/>
    <cellStyle name="Data 2 4 3 3 2 3" xfId="2444" xr:uid="{00000000-0005-0000-0000-00008B090000}"/>
    <cellStyle name="Data 2 4 3 3 3" xfId="2445" xr:uid="{00000000-0005-0000-0000-00008C090000}"/>
    <cellStyle name="Data 2 4 3 3 3 2" xfId="2446" xr:uid="{00000000-0005-0000-0000-00008D090000}"/>
    <cellStyle name="Data 2 4 3 3 4" xfId="2447" xr:uid="{00000000-0005-0000-0000-00008E090000}"/>
    <cellStyle name="Data 2 4 3 4" xfId="2448" xr:uid="{00000000-0005-0000-0000-00008F090000}"/>
    <cellStyle name="Data 2 4 3 4 2" xfId="2449" xr:uid="{00000000-0005-0000-0000-000090090000}"/>
    <cellStyle name="Data 2 4 3 4 2 2" xfId="2450" xr:uid="{00000000-0005-0000-0000-000091090000}"/>
    <cellStyle name="Data 2 4 3 4 3" xfId="2451" xr:uid="{00000000-0005-0000-0000-000092090000}"/>
    <cellStyle name="Data 2 4 3 5" xfId="2452" xr:uid="{00000000-0005-0000-0000-000093090000}"/>
    <cellStyle name="Data 2 4 4" xfId="2453" xr:uid="{00000000-0005-0000-0000-000094090000}"/>
    <cellStyle name="Data 2 4 4 2" xfId="2454" xr:uid="{00000000-0005-0000-0000-000095090000}"/>
    <cellStyle name="Data 2 4 4 2 2" xfId="2455" xr:uid="{00000000-0005-0000-0000-000096090000}"/>
    <cellStyle name="Data 2 4 4 2 2 2" xfId="2456" xr:uid="{00000000-0005-0000-0000-000097090000}"/>
    <cellStyle name="Data 2 4 4 2 3" xfId="2457" xr:uid="{00000000-0005-0000-0000-000098090000}"/>
    <cellStyle name="Data 2 4 4 3" xfId="2458" xr:uid="{00000000-0005-0000-0000-000099090000}"/>
    <cellStyle name="Data 2 4 4 3 2" xfId="2459" xr:uid="{00000000-0005-0000-0000-00009A090000}"/>
    <cellStyle name="Data 2 4 4 4" xfId="2460" xr:uid="{00000000-0005-0000-0000-00009B090000}"/>
    <cellStyle name="Data 2 4 5" xfId="2461" xr:uid="{00000000-0005-0000-0000-00009C090000}"/>
    <cellStyle name="Data 2 4 5 2" xfId="2462" xr:uid="{00000000-0005-0000-0000-00009D090000}"/>
    <cellStyle name="Data 2 4 5 2 2" xfId="2463" xr:uid="{00000000-0005-0000-0000-00009E090000}"/>
    <cellStyle name="Data 2 4 5 2 2 2" xfId="2464" xr:uid="{00000000-0005-0000-0000-00009F090000}"/>
    <cellStyle name="Data 2 4 5 2 3" xfId="2465" xr:uid="{00000000-0005-0000-0000-0000A0090000}"/>
    <cellStyle name="Data 2 4 5 3" xfId="2466" xr:uid="{00000000-0005-0000-0000-0000A1090000}"/>
    <cellStyle name="Data 2 4 5 3 2" xfId="2467" xr:uid="{00000000-0005-0000-0000-0000A2090000}"/>
    <cellStyle name="Data 2 4 5 4" xfId="2468" xr:uid="{00000000-0005-0000-0000-0000A3090000}"/>
    <cellStyle name="Data 2 4 6" xfId="2469" xr:uid="{00000000-0005-0000-0000-0000A4090000}"/>
    <cellStyle name="Data 2 4 6 2" xfId="2470" xr:uid="{00000000-0005-0000-0000-0000A5090000}"/>
    <cellStyle name="Data 2 4 6 2 2" xfId="2471" xr:uid="{00000000-0005-0000-0000-0000A6090000}"/>
    <cellStyle name="Data 2 4 6 3" xfId="2472" xr:uid="{00000000-0005-0000-0000-0000A7090000}"/>
    <cellStyle name="Data 2 4 7" xfId="2473" xr:uid="{00000000-0005-0000-0000-0000A8090000}"/>
    <cellStyle name="Data 2 5" xfId="2474" xr:uid="{00000000-0005-0000-0000-0000A9090000}"/>
    <cellStyle name="Data 2 5 2" xfId="2475" xr:uid="{00000000-0005-0000-0000-0000AA090000}"/>
    <cellStyle name="Data 2 5 2 2" xfId="2476" xr:uid="{00000000-0005-0000-0000-0000AB090000}"/>
    <cellStyle name="Data 2 5 2 2 2" xfId="2477" xr:uid="{00000000-0005-0000-0000-0000AC090000}"/>
    <cellStyle name="Data 2 5 2 2 2 2" xfId="2478" xr:uid="{00000000-0005-0000-0000-0000AD090000}"/>
    <cellStyle name="Data 2 5 2 2 3" xfId="2479" xr:uid="{00000000-0005-0000-0000-0000AE090000}"/>
    <cellStyle name="Data 2 5 2 3" xfId="2480" xr:uid="{00000000-0005-0000-0000-0000AF090000}"/>
    <cellStyle name="Data 2 5 2 3 2" xfId="2481" xr:uid="{00000000-0005-0000-0000-0000B0090000}"/>
    <cellStyle name="Data 2 5 2 4" xfId="2482" xr:uid="{00000000-0005-0000-0000-0000B1090000}"/>
    <cellStyle name="Data 2 5 3" xfId="2483" xr:uid="{00000000-0005-0000-0000-0000B2090000}"/>
    <cellStyle name="Data 2 5 3 2" xfId="2484" xr:uid="{00000000-0005-0000-0000-0000B3090000}"/>
    <cellStyle name="Data 2 5 3 2 2" xfId="2485" xr:uid="{00000000-0005-0000-0000-0000B4090000}"/>
    <cellStyle name="Data 2 5 3 2 2 2" xfId="2486" xr:uid="{00000000-0005-0000-0000-0000B5090000}"/>
    <cellStyle name="Data 2 5 3 2 3" xfId="2487" xr:uid="{00000000-0005-0000-0000-0000B6090000}"/>
    <cellStyle name="Data 2 5 3 3" xfId="2488" xr:uid="{00000000-0005-0000-0000-0000B7090000}"/>
    <cellStyle name="Data 2 5 3 3 2" xfId="2489" xr:uid="{00000000-0005-0000-0000-0000B8090000}"/>
    <cellStyle name="Data 2 5 3 4" xfId="2490" xr:uid="{00000000-0005-0000-0000-0000B9090000}"/>
    <cellStyle name="Data 2 5 4" xfId="2491" xr:uid="{00000000-0005-0000-0000-0000BA090000}"/>
    <cellStyle name="Data 2 5 4 2" xfId="2492" xr:uid="{00000000-0005-0000-0000-0000BB090000}"/>
    <cellStyle name="Data 2 5 4 2 2" xfId="2493" xr:uid="{00000000-0005-0000-0000-0000BC090000}"/>
    <cellStyle name="Data 2 5 4 3" xfId="2494" xr:uid="{00000000-0005-0000-0000-0000BD090000}"/>
    <cellStyle name="Data 2 5 5" xfId="2495" xr:uid="{00000000-0005-0000-0000-0000BE090000}"/>
    <cellStyle name="Data 2 6" xfId="2496" xr:uid="{00000000-0005-0000-0000-0000BF090000}"/>
    <cellStyle name="Data 2 6 2" xfId="2497" xr:uid="{00000000-0005-0000-0000-0000C0090000}"/>
    <cellStyle name="Data 2 6 2 2" xfId="2498" xr:uid="{00000000-0005-0000-0000-0000C1090000}"/>
    <cellStyle name="Data 2 6 2 2 2" xfId="2499" xr:uid="{00000000-0005-0000-0000-0000C2090000}"/>
    <cellStyle name="Data 2 6 2 2 2 2" xfId="2500" xr:uid="{00000000-0005-0000-0000-0000C3090000}"/>
    <cellStyle name="Data 2 6 2 2 3" xfId="2501" xr:uid="{00000000-0005-0000-0000-0000C4090000}"/>
    <cellStyle name="Data 2 6 2 3" xfId="2502" xr:uid="{00000000-0005-0000-0000-0000C5090000}"/>
    <cellStyle name="Data 2 6 2 3 2" xfId="2503" xr:uid="{00000000-0005-0000-0000-0000C6090000}"/>
    <cellStyle name="Data 2 6 2 4" xfId="2504" xr:uid="{00000000-0005-0000-0000-0000C7090000}"/>
    <cellStyle name="Data 2 6 3" xfId="2505" xr:uid="{00000000-0005-0000-0000-0000C8090000}"/>
    <cellStyle name="Data 2 6 3 2" xfId="2506" xr:uid="{00000000-0005-0000-0000-0000C9090000}"/>
    <cellStyle name="Data 2 6 3 2 2" xfId="2507" xr:uid="{00000000-0005-0000-0000-0000CA090000}"/>
    <cellStyle name="Data 2 6 3 2 2 2" xfId="2508" xr:uid="{00000000-0005-0000-0000-0000CB090000}"/>
    <cellStyle name="Data 2 6 3 2 3" xfId="2509" xr:uid="{00000000-0005-0000-0000-0000CC090000}"/>
    <cellStyle name="Data 2 6 3 3" xfId="2510" xr:uid="{00000000-0005-0000-0000-0000CD090000}"/>
    <cellStyle name="Data 2 6 3 3 2" xfId="2511" xr:uid="{00000000-0005-0000-0000-0000CE090000}"/>
    <cellStyle name="Data 2 6 3 4" xfId="2512" xr:uid="{00000000-0005-0000-0000-0000CF090000}"/>
    <cellStyle name="Data 2 6 4" xfId="2513" xr:uid="{00000000-0005-0000-0000-0000D0090000}"/>
    <cellStyle name="Data 2 6 4 2" xfId="2514" xr:uid="{00000000-0005-0000-0000-0000D1090000}"/>
    <cellStyle name="Data 2 6 4 2 2" xfId="2515" xr:uid="{00000000-0005-0000-0000-0000D2090000}"/>
    <cellStyle name="Data 2 6 4 3" xfId="2516" xr:uid="{00000000-0005-0000-0000-0000D3090000}"/>
    <cellStyle name="Data 2 6 5" xfId="2517" xr:uid="{00000000-0005-0000-0000-0000D4090000}"/>
    <cellStyle name="Data 2 7" xfId="2518" xr:uid="{00000000-0005-0000-0000-0000D5090000}"/>
    <cellStyle name="Data 2 7 2" xfId="2519" xr:uid="{00000000-0005-0000-0000-0000D6090000}"/>
    <cellStyle name="Data 2 7 2 2" xfId="2520" xr:uid="{00000000-0005-0000-0000-0000D7090000}"/>
    <cellStyle name="Data 2 7 2 2 2" xfId="2521" xr:uid="{00000000-0005-0000-0000-0000D8090000}"/>
    <cellStyle name="Data 2 7 2 2 2 2" xfId="2522" xr:uid="{00000000-0005-0000-0000-0000D9090000}"/>
    <cellStyle name="Data 2 7 2 2 3" xfId="2523" xr:uid="{00000000-0005-0000-0000-0000DA090000}"/>
    <cellStyle name="Data 2 7 2 3" xfId="2524" xr:uid="{00000000-0005-0000-0000-0000DB090000}"/>
    <cellStyle name="Data 2 7 2 3 2" xfId="2525" xr:uid="{00000000-0005-0000-0000-0000DC090000}"/>
    <cellStyle name="Data 2 7 2 4" xfId="2526" xr:uid="{00000000-0005-0000-0000-0000DD090000}"/>
    <cellStyle name="Data 2 7 3" xfId="2527" xr:uid="{00000000-0005-0000-0000-0000DE090000}"/>
    <cellStyle name="Data 2 7 3 2" xfId="2528" xr:uid="{00000000-0005-0000-0000-0000DF090000}"/>
    <cellStyle name="Data 2 7 3 2 2" xfId="2529" xr:uid="{00000000-0005-0000-0000-0000E0090000}"/>
    <cellStyle name="Data 2 7 3 3" xfId="2530" xr:uid="{00000000-0005-0000-0000-0000E1090000}"/>
    <cellStyle name="Data 2 7 4" xfId="2531" xr:uid="{00000000-0005-0000-0000-0000E2090000}"/>
    <cellStyle name="Data 2 7 4 2" xfId="2532" xr:uid="{00000000-0005-0000-0000-0000E3090000}"/>
    <cellStyle name="Data 2 7 5" xfId="2533" xr:uid="{00000000-0005-0000-0000-0000E4090000}"/>
    <cellStyle name="Data 2 8" xfId="2534" xr:uid="{00000000-0005-0000-0000-0000E5090000}"/>
    <cellStyle name="Data 2 8 2" xfId="2535" xr:uid="{00000000-0005-0000-0000-0000E6090000}"/>
    <cellStyle name="Data 2 8 2 2" xfId="2536" xr:uid="{00000000-0005-0000-0000-0000E7090000}"/>
    <cellStyle name="Data 2 8 2 2 2" xfId="2537" xr:uid="{00000000-0005-0000-0000-0000E8090000}"/>
    <cellStyle name="Data 2 8 2 3" xfId="2538" xr:uid="{00000000-0005-0000-0000-0000E9090000}"/>
    <cellStyle name="Data 2 8 3" xfId="2539" xr:uid="{00000000-0005-0000-0000-0000EA090000}"/>
    <cellStyle name="Data 2 8 3 2" xfId="2540" xr:uid="{00000000-0005-0000-0000-0000EB090000}"/>
    <cellStyle name="Data 2 8 4" xfId="2541" xr:uid="{00000000-0005-0000-0000-0000EC090000}"/>
    <cellStyle name="Data 2 9" xfId="2542" xr:uid="{00000000-0005-0000-0000-0000ED090000}"/>
    <cellStyle name="Data 3" xfId="2543" xr:uid="{00000000-0005-0000-0000-0000EE090000}"/>
    <cellStyle name="Data 3 10" xfId="2544" xr:uid="{00000000-0005-0000-0000-0000EF090000}"/>
    <cellStyle name="Data 3 2" xfId="2545" xr:uid="{00000000-0005-0000-0000-0000F0090000}"/>
    <cellStyle name="Data 3 2 2" xfId="2546" xr:uid="{00000000-0005-0000-0000-0000F1090000}"/>
    <cellStyle name="Data 3 2 2 2" xfId="2547" xr:uid="{00000000-0005-0000-0000-0000F2090000}"/>
    <cellStyle name="Data 3 2 2 2 2" xfId="2548" xr:uid="{00000000-0005-0000-0000-0000F3090000}"/>
    <cellStyle name="Data 3 2 2 2 2 2" xfId="2549" xr:uid="{00000000-0005-0000-0000-0000F4090000}"/>
    <cellStyle name="Data 3 2 2 2 2 2 2" xfId="2550" xr:uid="{00000000-0005-0000-0000-0000F5090000}"/>
    <cellStyle name="Data 3 2 2 2 2 3" xfId="2551" xr:uid="{00000000-0005-0000-0000-0000F6090000}"/>
    <cellStyle name="Data 3 2 2 2 3" xfId="2552" xr:uid="{00000000-0005-0000-0000-0000F7090000}"/>
    <cellStyle name="Data 3 2 2 2 3 2" xfId="2553" xr:uid="{00000000-0005-0000-0000-0000F8090000}"/>
    <cellStyle name="Data 3 2 2 2 4" xfId="2554" xr:uid="{00000000-0005-0000-0000-0000F9090000}"/>
    <cellStyle name="Data 3 2 2 3" xfId="2555" xr:uid="{00000000-0005-0000-0000-0000FA090000}"/>
    <cellStyle name="Data 3 2 2 3 2" xfId="2556" xr:uid="{00000000-0005-0000-0000-0000FB090000}"/>
    <cellStyle name="Data 3 2 2 3 2 2" xfId="2557" xr:uid="{00000000-0005-0000-0000-0000FC090000}"/>
    <cellStyle name="Data 3 2 2 3 2 2 2" xfId="2558" xr:uid="{00000000-0005-0000-0000-0000FD090000}"/>
    <cellStyle name="Data 3 2 2 3 2 3" xfId="2559" xr:uid="{00000000-0005-0000-0000-0000FE090000}"/>
    <cellStyle name="Data 3 2 2 3 3" xfId="2560" xr:uid="{00000000-0005-0000-0000-0000FF090000}"/>
    <cellStyle name="Data 3 2 2 3 3 2" xfId="2561" xr:uid="{00000000-0005-0000-0000-0000000A0000}"/>
    <cellStyle name="Data 3 2 2 3 4" xfId="2562" xr:uid="{00000000-0005-0000-0000-0000010A0000}"/>
    <cellStyle name="Data 3 2 2 4" xfId="2563" xr:uid="{00000000-0005-0000-0000-0000020A0000}"/>
    <cellStyle name="Data 3 2 2 4 2" xfId="2564" xr:uid="{00000000-0005-0000-0000-0000030A0000}"/>
    <cellStyle name="Data 3 2 2 4 2 2" xfId="2565" xr:uid="{00000000-0005-0000-0000-0000040A0000}"/>
    <cellStyle name="Data 3 2 2 4 3" xfId="2566" xr:uid="{00000000-0005-0000-0000-0000050A0000}"/>
    <cellStyle name="Data 3 2 2 5" xfId="2567" xr:uid="{00000000-0005-0000-0000-0000060A0000}"/>
    <cellStyle name="Data 3 2 3" xfId="2568" xr:uid="{00000000-0005-0000-0000-0000070A0000}"/>
    <cellStyle name="Data 3 2 3 2" xfId="2569" xr:uid="{00000000-0005-0000-0000-0000080A0000}"/>
    <cellStyle name="Data 3 2 3 2 2" xfId="2570" xr:uid="{00000000-0005-0000-0000-0000090A0000}"/>
    <cellStyle name="Data 3 2 3 2 2 2" xfId="2571" xr:uid="{00000000-0005-0000-0000-00000A0A0000}"/>
    <cellStyle name="Data 3 2 3 2 2 2 2" xfId="2572" xr:uid="{00000000-0005-0000-0000-00000B0A0000}"/>
    <cellStyle name="Data 3 2 3 2 2 3" xfId="2573" xr:uid="{00000000-0005-0000-0000-00000C0A0000}"/>
    <cellStyle name="Data 3 2 3 2 3" xfId="2574" xr:uid="{00000000-0005-0000-0000-00000D0A0000}"/>
    <cellStyle name="Data 3 2 3 2 3 2" xfId="2575" xr:uid="{00000000-0005-0000-0000-00000E0A0000}"/>
    <cellStyle name="Data 3 2 3 2 4" xfId="2576" xr:uid="{00000000-0005-0000-0000-00000F0A0000}"/>
    <cellStyle name="Data 3 2 3 3" xfId="2577" xr:uid="{00000000-0005-0000-0000-0000100A0000}"/>
    <cellStyle name="Data 3 2 3 3 2" xfId="2578" xr:uid="{00000000-0005-0000-0000-0000110A0000}"/>
    <cellStyle name="Data 3 2 3 3 2 2" xfId="2579" xr:uid="{00000000-0005-0000-0000-0000120A0000}"/>
    <cellStyle name="Data 3 2 3 3 2 2 2" xfId="2580" xr:uid="{00000000-0005-0000-0000-0000130A0000}"/>
    <cellStyle name="Data 3 2 3 3 2 3" xfId="2581" xr:uid="{00000000-0005-0000-0000-0000140A0000}"/>
    <cellStyle name="Data 3 2 3 3 3" xfId="2582" xr:uid="{00000000-0005-0000-0000-0000150A0000}"/>
    <cellStyle name="Data 3 2 3 3 3 2" xfId="2583" xr:uid="{00000000-0005-0000-0000-0000160A0000}"/>
    <cellStyle name="Data 3 2 3 3 4" xfId="2584" xr:uid="{00000000-0005-0000-0000-0000170A0000}"/>
    <cellStyle name="Data 3 2 3 4" xfId="2585" xr:uid="{00000000-0005-0000-0000-0000180A0000}"/>
    <cellStyle name="Data 3 2 3 4 2" xfId="2586" xr:uid="{00000000-0005-0000-0000-0000190A0000}"/>
    <cellStyle name="Data 3 2 3 4 2 2" xfId="2587" xr:uid="{00000000-0005-0000-0000-00001A0A0000}"/>
    <cellStyle name="Data 3 2 3 4 3" xfId="2588" xr:uid="{00000000-0005-0000-0000-00001B0A0000}"/>
    <cellStyle name="Data 3 2 3 5" xfId="2589" xr:uid="{00000000-0005-0000-0000-00001C0A0000}"/>
    <cellStyle name="Data 3 2 4" xfId="2590" xr:uid="{00000000-0005-0000-0000-00001D0A0000}"/>
    <cellStyle name="Data 3 2 4 2" xfId="2591" xr:uid="{00000000-0005-0000-0000-00001E0A0000}"/>
    <cellStyle name="Data 3 2 4 2 2" xfId="2592" xr:uid="{00000000-0005-0000-0000-00001F0A0000}"/>
    <cellStyle name="Data 3 2 4 2 2 2" xfId="2593" xr:uid="{00000000-0005-0000-0000-0000200A0000}"/>
    <cellStyle name="Data 3 2 4 2 3" xfId="2594" xr:uid="{00000000-0005-0000-0000-0000210A0000}"/>
    <cellStyle name="Data 3 2 4 3" xfId="2595" xr:uid="{00000000-0005-0000-0000-0000220A0000}"/>
    <cellStyle name="Data 3 2 4 3 2" xfId="2596" xr:uid="{00000000-0005-0000-0000-0000230A0000}"/>
    <cellStyle name="Data 3 2 4 4" xfId="2597" xr:uid="{00000000-0005-0000-0000-0000240A0000}"/>
    <cellStyle name="Data 3 2 5" xfId="2598" xr:uid="{00000000-0005-0000-0000-0000250A0000}"/>
    <cellStyle name="Data 3 2 5 2" xfId="2599" xr:uid="{00000000-0005-0000-0000-0000260A0000}"/>
    <cellStyle name="Data 3 2 5 2 2" xfId="2600" xr:uid="{00000000-0005-0000-0000-0000270A0000}"/>
    <cellStyle name="Data 3 2 5 2 2 2" xfId="2601" xr:uid="{00000000-0005-0000-0000-0000280A0000}"/>
    <cellStyle name="Data 3 2 5 2 3" xfId="2602" xr:uid="{00000000-0005-0000-0000-0000290A0000}"/>
    <cellStyle name="Data 3 2 5 3" xfId="2603" xr:uid="{00000000-0005-0000-0000-00002A0A0000}"/>
    <cellStyle name="Data 3 2 5 3 2" xfId="2604" xr:uid="{00000000-0005-0000-0000-00002B0A0000}"/>
    <cellStyle name="Data 3 2 5 4" xfId="2605" xr:uid="{00000000-0005-0000-0000-00002C0A0000}"/>
    <cellStyle name="Data 3 2 6" xfId="2606" xr:uid="{00000000-0005-0000-0000-00002D0A0000}"/>
    <cellStyle name="Data 3 2 6 2" xfId="2607" xr:uid="{00000000-0005-0000-0000-00002E0A0000}"/>
    <cellStyle name="Data 3 2 6 2 2" xfId="2608" xr:uid="{00000000-0005-0000-0000-00002F0A0000}"/>
    <cellStyle name="Data 3 2 6 3" xfId="2609" xr:uid="{00000000-0005-0000-0000-0000300A0000}"/>
    <cellStyle name="Data 3 2 7" xfId="2610" xr:uid="{00000000-0005-0000-0000-0000310A0000}"/>
    <cellStyle name="Data 3 3" xfId="2611" xr:uid="{00000000-0005-0000-0000-0000320A0000}"/>
    <cellStyle name="Data 3 3 2" xfId="2612" xr:uid="{00000000-0005-0000-0000-0000330A0000}"/>
    <cellStyle name="Data 3 3 2 2" xfId="2613" xr:uid="{00000000-0005-0000-0000-0000340A0000}"/>
    <cellStyle name="Data 3 3 2 2 2" xfId="2614" xr:uid="{00000000-0005-0000-0000-0000350A0000}"/>
    <cellStyle name="Data 3 3 2 2 2 2" xfId="2615" xr:uid="{00000000-0005-0000-0000-0000360A0000}"/>
    <cellStyle name="Data 3 3 2 2 2 2 2" xfId="2616" xr:uid="{00000000-0005-0000-0000-0000370A0000}"/>
    <cellStyle name="Data 3 3 2 2 2 3" xfId="2617" xr:uid="{00000000-0005-0000-0000-0000380A0000}"/>
    <cellStyle name="Data 3 3 2 2 3" xfId="2618" xr:uid="{00000000-0005-0000-0000-0000390A0000}"/>
    <cellStyle name="Data 3 3 2 2 3 2" xfId="2619" xr:uid="{00000000-0005-0000-0000-00003A0A0000}"/>
    <cellStyle name="Data 3 3 2 2 4" xfId="2620" xr:uid="{00000000-0005-0000-0000-00003B0A0000}"/>
    <cellStyle name="Data 3 3 2 3" xfId="2621" xr:uid="{00000000-0005-0000-0000-00003C0A0000}"/>
    <cellStyle name="Data 3 3 2 3 2" xfId="2622" xr:uid="{00000000-0005-0000-0000-00003D0A0000}"/>
    <cellStyle name="Data 3 3 2 3 2 2" xfId="2623" xr:uid="{00000000-0005-0000-0000-00003E0A0000}"/>
    <cellStyle name="Data 3 3 2 3 2 2 2" xfId="2624" xr:uid="{00000000-0005-0000-0000-00003F0A0000}"/>
    <cellStyle name="Data 3 3 2 3 2 3" xfId="2625" xr:uid="{00000000-0005-0000-0000-0000400A0000}"/>
    <cellStyle name="Data 3 3 2 3 3" xfId="2626" xr:uid="{00000000-0005-0000-0000-0000410A0000}"/>
    <cellStyle name="Data 3 3 2 3 3 2" xfId="2627" xr:uid="{00000000-0005-0000-0000-0000420A0000}"/>
    <cellStyle name="Data 3 3 2 3 4" xfId="2628" xr:uid="{00000000-0005-0000-0000-0000430A0000}"/>
    <cellStyle name="Data 3 3 2 4" xfId="2629" xr:uid="{00000000-0005-0000-0000-0000440A0000}"/>
    <cellStyle name="Data 3 3 2 4 2" xfId="2630" xr:uid="{00000000-0005-0000-0000-0000450A0000}"/>
    <cellStyle name="Data 3 3 2 4 2 2" xfId="2631" xr:uid="{00000000-0005-0000-0000-0000460A0000}"/>
    <cellStyle name="Data 3 3 2 4 3" xfId="2632" xr:uid="{00000000-0005-0000-0000-0000470A0000}"/>
    <cellStyle name="Data 3 3 2 5" xfId="2633" xr:uid="{00000000-0005-0000-0000-0000480A0000}"/>
    <cellStyle name="Data 3 3 3" xfId="2634" xr:uid="{00000000-0005-0000-0000-0000490A0000}"/>
    <cellStyle name="Data 3 3 3 2" xfId="2635" xr:uid="{00000000-0005-0000-0000-00004A0A0000}"/>
    <cellStyle name="Data 3 3 3 2 2" xfId="2636" xr:uid="{00000000-0005-0000-0000-00004B0A0000}"/>
    <cellStyle name="Data 3 3 3 2 2 2" xfId="2637" xr:uid="{00000000-0005-0000-0000-00004C0A0000}"/>
    <cellStyle name="Data 3 3 3 2 2 2 2" xfId="2638" xr:uid="{00000000-0005-0000-0000-00004D0A0000}"/>
    <cellStyle name="Data 3 3 3 2 2 3" xfId="2639" xr:uid="{00000000-0005-0000-0000-00004E0A0000}"/>
    <cellStyle name="Data 3 3 3 2 3" xfId="2640" xr:uid="{00000000-0005-0000-0000-00004F0A0000}"/>
    <cellStyle name="Data 3 3 3 2 3 2" xfId="2641" xr:uid="{00000000-0005-0000-0000-0000500A0000}"/>
    <cellStyle name="Data 3 3 3 2 4" xfId="2642" xr:uid="{00000000-0005-0000-0000-0000510A0000}"/>
    <cellStyle name="Data 3 3 3 3" xfId="2643" xr:uid="{00000000-0005-0000-0000-0000520A0000}"/>
    <cellStyle name="Data 3 3 3 3 2" xfId="2644" xr:uid="{00000000-0005-0000-0000-0000530A0000}"/>
    <cellStyle name="Data 3 3 3 3 2 2" xfId="2645" xr:uid="{00000000-0005-0000-0000-0000540A0000}"/>
    <cellStyle name="Data 3 3 3 3 2 2 2" xfId="2646" xr:uid="{00000000-0005-0000-0000-0000550A0000}"/>
    <cellStyle name="Data 3 3 3 3 2 3" xfId="2647" xr:uid="{00000000-0005-0000-0000-0000560A0000}"/>
    <cellStyle name="Data 3 3 3 3 3" xfId="2648" xr:uid="{00000000-0005-0000-0000-0000570A0000}"/>
    <cellStyle name="Data 3 3 3 3 3 2" xfId="2649" xr:uid="{00000000-0005-0000-0000-0000580A0000}"/>
    <cellStyle name="Data 3 3 3 3 4" xfId="2650" xr:uid="{00000000-0005-0000-0000-0000590A0000}"/>
    <cellStyle name="Data 3 3 3 4" xfId="2651" xr:uid="{00000000-0005-0000-0000-00005A0A0000}"/>
    <cellStyle name="Data 3 3 3 4 2" xfId="2652" xr:uid="{00000000-0005-0000-0000-00005B0A0000}"/>
    <cellStyle name="Data 3 3 3 4 2 2" xfId="2653" xr:uid="{00000000-0005-0000-0000-00005C0A0000}"/>
    <cellStyle name="Data 3 3 3 4 3" xfId="2654" xr:uid="{00000000-0005-0000-0000-00005D0A0000}"/>
    <cellStyle name="Data 3 3 3 5" xfId="2655" xr:uid="{00000000-0005-0000-0000-00005E0A0000}"/>
    <cellStyle name="Data 3 3 4" xfId="2656" xr:uid="{00000000-0005-0000-0000-00005F0A0000}"/>
    <cellStyle name="Data 3 3 4 2" xfId="2657" xr:uid="{00000000-0005-0000-0000-0000600A0000}"/>
    <cellStyle name="Data 3 3 4 2 2" xfId="2658" xr:uid="{00000000-0005-0000-0000-0000610A0000}"/>
    <cellStyle name="Data 3 3 4 2 2 2" xfId="2659" xr:uid="{00000000-0005-0000-0000-0000620A0000}"/>
    <cellStyle name="Data 3 3 4 2 3" xfId="2660" xr:uid="{00000000-0005-0000-0000-0000630A0000}"/>
    <cellStyle name="Data 3 3 4 3" xfId="2661" xr:uid="{00000000-0005-0000-0000-0000640A0000}"/>
    <cellStyle name="Data 3 3 4 3 2" xfId="2662" xr:uid="{00000000-0005-0000-0000-0000650A0000}"/>
    <cellStyle name="Data 3 3 4 4" xfId="2663" xr:uid="{00000000-0005-0000-0000-0000660A0000}"/>
    <cellStyle name="Data 3 3 5" xfId="2664" xr:uid="{00000000-0005-0000-0000-0000670A0000}"/>
    <cellStyle name="Data 3 3 5 2" xfId="2665" xr:uid="{00000000-0005-0000-0000-0000680A0000}"/>
    <cellStyle name="Data 3 3 5 2 2" xfId="2666" xr:uid="{00000000-0005-0000-0000-0000690A0000}"/>
    <cellStyle name="Data 3 3 5 2 2 2" xfId="2667" xr:uid="{00000000-0005-0000-0000-00006A0A0000}"/>
    <cellStyle name="Data 3 3 5 2 3" xfId="2668" xr:uid="{00000000-0005-0000-0000-00006B0A0000}"/>
    <cellStyle name="Data 3 3 5 3" xfId="2669" xr:uid="{00000000-0005-0000-0000-00006C0A0000}"/>
    <cellStyle name="Data 3 3 5 3 2" xfId="2670" xr:uid="{00000000-0005-0000-0000-00006D0A0000}"/>
    <cellStyle name="Data 3 3 5 4" xfId="2671" xr:uid="{00000000-0005-0000-0000-00006E0A0000}"/>
    <cellStyle name="Data 3 3 6" xfId="2672" xr:uid="{00000000-0005-0000-0000-00006F0A0000}"/>
    <cellStyle name="Data 3 3 6 2" xfId="2673" xr:uid="{00000000-0005-0000-0000-0000700A0000}"/>
    <cellStyle name="Data 3 3 6 2 2" xfId="2674" xr:uid="{00000000-0005-0000-0000-0000710A0000}"/>
    <cellStyle name="Data 3 3 6 3" xfId="2675" xr:uid="{00000000-0005-0000-0000-0000720A0000}"/>
    <cellStyle name="Data 3 3 7" xfId="2676" xr:uid="{00000000-0005-0000-0000-0000730A0000}"/>
    <cellStyle name="Data 3 4" xfId="2677" xr:uid="{00000000-0005-0000-0000-0000740A0000}"/>
    <cellStyle name="Data 3 4 2" xfId="2678" xr:uid="{00000000-0005-0000-0000-0000750A0000}"/>
    <cellStyle name="Data 3 4 2 2" xfId="2679" xr:uid="{00000000-0005-0000-0000-0000760A0000}"/>
    <cellStyle name="Data 3 4 2 2 2" xfId="2680" xr:uid="{00000000-0005-0000-0000-0000770A0000}"/>
    <cellStyle name="Data 3 4 2 2 2 2" xfId="2681" xr:uid="{00000000-0005-0000-0000-0000780A0000}"/>
    <cellStyle name="Data 3 4 2 2 3" xfId="2682" xr:uid="{00000000-0005-0000-0000-0000790A0000}"/>
    <cellStyle name="Data 3 4 2 3" xfId="2683" xr:uid="{00000000-0005-0000-0000-00007A0A0000}"/>
    <cellStyle name="Data 3 4 2 3 2" xfId="2684" xr:uid="{00000000-0005-0000-0000-00007B0A0000}"/>
    <cellStyle name="Data 3 4 2 4" xfId="2685" xr:uid="{00000000-0005-0000-0000-00007C0A0000}"/>
    <cellStyle name="Data 3 4 3" xfId="2686" xr:uid="{00000000-0005-0000-0000-00007D0A0000}"/>
    <cellStyle name="Data 3 4 3 2" xfId="2687" xr:uid="{00000000-0005-0000-0000-00007E0A0000}"/>
    <cellStyle name="Data 3 4 3 2 2" xfId="2688" xr:uid="{00000000-0005-0000-0000-00007F0A0000}"/>
    <cellStyle name="Data 3 4 3 2 2 2" xfId="2689" xr:uid="{00000000-0005-0000-0000-0000800A0000}"/>
    <cellStyle name="Data 3 4 3 2 3" xfId="2690" xr:uid="{00000000-0005-0000-0000-0000810A0000}"/>
    <cellStyle name="Data 3 4 3 3" xfId="2691" xr:uid="{00000000-0005-0000-0000-0000820A0000}"/>
    <cellStyle name="Data 3 4 3 3 2" xfId="2692" xr:uid="{00000000-0005-0000-0000-0000830A0000}"/>
    <cellStyle name="Data 3 4 3 4" xfId="2693" xr:uid="{00000000-0005-0000-0000-0000840A0000}"/>
    <cellStyle name="Data 3 4 4" xfId="2694" xr:uid="{00000000-0005-0000-0000-0000850A0000}"/>
    <cellStyle name="Data 3 4 4 2" xfId="2695" xr:uid="{00000000-0005-0000-0000-0000860A0000}"/>
    <cellStyle name="Data 3 4 4 2 2" xfId="2696" xr:uid="{00000000-0005-0000-0000-0000870A0000}"/>
    <cellStyle name="Data 3 4 4 3" xfId="2697" xr:uid="{00000000-0005-0000-0000-0000880A0000}"/>
    <cellStyle name="Data 3 4 5" xfId="2698" xr:uid="{00000000-0005-0000-0000-0000890A0000}"/>
    <cellStyle name="Data 3 5" xfId="2699" xr:uid="{00000000-0005-0000-0000-00008A0A0000}"/>
    <cellStyle name="Data 3 5 2" xfId="2700" xr:uid="{00000000-0005-0000-0000-00008B0A0000}"/>
    <cellStyle name="Data 3 5 2 2" xfId="2701" xr:uid="{00000000-0005-0000-0000-00008C0A0000}"/>
    <cellStyle name="Data 3 5 2 2 2" xfId="2702" xr:uid="{00000000-0005-0000-0000-00008D0A0000}"/>
    <cellStyle name="Data 3 5 2 2 2 2" xfId="2703" xr:uid="{00000000-0005-0000-0000-00008E0A0000}"/>
    <cellStyle name="Data 3 5 2 2 3" xfId="2704" xr:uid="{00000000-0005-0000-0000-00008F0A0000}"/>
    <cellStyle name="Data 3 5 2 3" xfId="2705" xr:uid="{00000000-0005-0000-0000-0000900A0000}"/>
    <cellStyle name="Data 3 5 2 3 2" xfId="2706" xr:uid="{00000000-0005-0000-0000-0000910A0000}"/>
    <cellStyle name="Data 3 5 2 4" xfId="2707" xr:uid="{00000000-0005-0000-0000-0000920A0000}"/>
    <cellStyle name="Data 3 5 3" xfId="2708" xr:uid="{00000000-0005-0000-0000-0000930A0000}"/>
    <cellStyle name="Data 3 5 3 2" xfId="2709" xr:uid="{00000000-0005-0000-0000-0000940A0000}"/>
    <cellStyle name="Data 3 5 3 2 2" xfId="2710" xr:uid="{00000000-0005-0000-0000-0000950A0000}"/>
    <cellStyle name="Data 3 5 3 2 2 2" xfId="2711" xr:uid="{00000000-0005-0000-0000-0000960A0000}"/>
    <cellStyle name="Data 3 5 3 2 3" xfId="2712" xr:uid="{00000000-0005-0000-0000-0000970A0000}"/>
    <cellStyle name="Data 3 5 3 3" xfId="2713" xr:uid="{00000000-0005-0000-0000-0000980A0000}"/>
    <cellStyle name="Data 3 5 3 3 2" xfId="2714" xr:uid="{00000000-0005-0000-0000-0000990A0000}"/>
    <cellStyle name="Data 3 5 3 4" xfId="2715" xr:uid="{00000000-0005-0000-0000-00009A0A0000}"/>
    <cellStyle name="Data 3 5 4" xfId="2716" xr:uid="{00000000-0005-0000-0000-00009B0A0000}"/>
    <cellStyle name="Data 3 5 4 2" xfId="2717" xr:uid="{00000000-0005-0000-0000-00009C0A0000}"/>
    <cellStyle name="Data 3 5 4 2 2" xfId="2718" xr:uid="{00000000-0005-0000-0000-00009D0A0000}"/>
    <cellStyle name="Data 3 5 4 3" xfId="2719" xr:uid="{00000000-0005-0000-0000-00009E0A0000}"/>
    <cellStyle name="Data 3 5 5" xfId="2720" xr:uid="{00000000-0005-0000-0000-00009F0A0000}"/>
    <cellStyle name="Data 3 6" xfId="2721" xr:uid="{00000000-0005-0000-0000-0000A00A0000}"/>
    <cellStyle name="Data 3 6 2" xfId="2722" xr:uid="{00000000-0005-0000-0000-0000A10A0000}"/>
    <cellStyle name="Data 3 6 2 2" xfId="2723" xr:uid="{00000000-0005-0000-0000-0000A20A0000}"/>
    <cellStyle name="Data 3 6 2 2 2" xfId="2724" xr:uid="{00000000-0005-0000-0000-0000A30A0000}"/>
    <cellStyle name="Data 3 6 2 2 2 2" xfId="2725" xr:uid="{00000000-0005-0000-0000-0000A40A0000}"/>
    <cellStyle name="Data 3 6 2 2 3" xfId="2726" xr:uid="{00000000-0005-0000-0000-0000A50A0000}"/>
    <cellStyle name="Data 3 6 2 3" xfId="2727" xr:uid="{00000000-0005-0000-0000-0000A60A0000}"/>
    <cellStyle name="Data 3 6 2 3 2" xfId="2728" xr:uid="{00000000-0005-0000-0000-0000A70A0000}"/>
    <cellStyle name="Data 3 6 2 4" xfId="2729" xr:uid="{00000000-0005-0000-0000-0000A80A0000}"/>
    <cellStyle name="Data 3 6 3" xfId="2730" xr:uid="{00000000-0005-0000-0000-0000A90A0000}"/>
    <cellStyle name="Data 3 6 3 2" xfId="2731" xr:uid="{00000000-0005-0000-0000-0000AA0A0000}"/>
    <cellStyle name="Data 3 6 3 2 2" xfId="2732" xr:uid="{00000000-0005-0000-0000-0000AB0A0000}"/>
    <cellStyle name="Data 3 6 3 3" xfId="2733" xr:uid="{00000000-0005-0000-0000-0000AC0A0000}"/>
    <cellStyle name="Data 3 6 4" xfId="2734" xr:uid="{00000000-0005-0000-0000-0000AD0A0000}"/>
    <cellStyle name="Data 3 6 4 2" xfId="2735" xr:uid="{00000000-0005-0000-0000-0000AE0A0000}"/>
    <cellStyle name="Data 3 6 5" xfId="2736" xr:uid="{00000000-0005-0000-0000-0000AF0A0000}"/>
    <cellStyle name="Data 3 7" xfId="2737" xr:uid="{00000000-0005-0000-0000-0000B00A0000}"/>
    <cellStyle name="Data 3 7 2" xfId="2738" xr:uid="{00000000-0005-0000-0000-0000B10A0000}"/>
    <cellStyle name="Data 3 7 2 2" xfId="2739" xr:uid="{00000000-0005-0000-0000-0000B20A0000}"/>
    <cellStyle name="Data 3 7 2 2 2" xfId="2740" xr:uid="{00000000-0005-0000-0000-0000B30A0000}"/>
    <cellStyle name="Data 3 7 2 3" xfId="2741" xr:uid="{00000000-0005-0000-0000-0000B40A0000}"/>
    <cellStyle name="Data 3 7 3" xfId="2742" xr:uid="{00000000-0005-0000-0000-0000B50A0000}"/>
    <cellStyle name="Data 3 7 3 2" xfId="2743" xr:uid="{00000000-0005-0000-0000-0000B60A0000}"/>
    <cellStyle name="Data 3 7 4" xfId="2744" xr:uid="{00000000-0005-0000-0000-0000B70A0000}"/>
    <cellStyle name="Data 3 8" xfId="2745" xr:uid="{00000000-0005-0000-0000-0000B80A0000}"/>
    <cellStyle name="Data 3 9" xfId="2746" xr:uid="{00000000-0005-0000-0000-0000B90A0000}"/>
    <cellStyle name="Data 4" xfId="2747" xr:uid="{00000000-0005-0000-0000-0000BA0A0000}"/>
    <cellStyle name="Data 4 2" xfId="2748" xr:uid="{00000000-0005-0000-0000-0000BB0A0000}"/>
    <cellStyle name="Data 4 2 2" xfId="2749" xr:uid="{00000000-0005-0000-0000-0000BC0A0000}"/>
    <cellStyle name="Data 4 2 2 2" xfId="2750" xr:uid="{00000000-0005-0000-0000-0000BD0A0000}"/>
    <cellStyle name="Data 4 2 2 2 2" xfId="2751" xr:uid="{00000000-0005-0000-0000-0000BE0A0000}"/>
    <cellStyle name="Data 4 2 2 2 2 2" xfId="2752" xr:uid="{00000000-0005-0000-0000-0000BF0A0000}"/>
    <cellStyle name="Data 4 2 2 2 3" xfId="2753" xr:uid="{00000000-0005-0000-0000-0000C00A0000}"/>
    <cellStyle name="Data 4 2 2 3" xfId="2754" xr:uid="{00000000-0005-0000-0000-0000C10A0000}"/>
    <cellStyle name="Data 4 2 2 3 2" xfId="2755" xr:uid="{00000000-0005-0000-0000-0000C20A0000}"/>
    <cellStyle name="Data 4 2 2 4" xfId="2756" xr:uid="{00000000-0005-0000-0000-0000C30A0000}"/>
    <cellStyle name="Data 4 2 3" xfId="2757" xr:uid="{00000000-0005-0000-0000-0000C40A0000}"/>
    <cellStyle name="Data 4 2 3 2" xfId="2758" xr:uid="{00000000-0005-0000-0000-0000C50A0000}"/>
    <cellStyle name="Data 4 2 3 2 2" xfId="2759" xr:uid="{00000000-0005-0000-0000-0000C60A0000}"/>
    <cellStyle name="Data 4 2 3 2 2 2" xfId="2760" xr:uid="{00000000-0005-0000-0000-0000C70A0000}"/>
    <cellStyle name="Data 4 2 3 2 3" xfId="2761" xr:uid="{00000000-0005-0000-0000-0000C80A0000}"/>
    <cellStyle name="Data 4 2 3 3" xfId="2762" xr:uid="{00000000-0005-0000-0000-0000C90A0000}"/>
    <cellStyle name="Data 4 2 3 3 2" xfId="2763" xr:uid="{00000000-0005-0000-0000-0000CA0A0000}"/>
    <cellStyle name="Data 4 2 3 4" xfId="2764" xr:uid="{00000000-0005-0000-0000-0000CB0A0000}"/>
    <cellStyle name="Data 4 2 4" xfId="2765" xr:uid="{00000000-0005-0000-0000-0000CC0A0000}"/>
    <cellStyle name="Data 4 2 4 2" xfId="2766" xr:uid="{00000000-0005-0000-0000-0000CD0A0000}"/>
    <cellStyle name="Data 4 2 4 2 2" xfId="2767" xr:uid="{00000000-0005-0000-0000-0000CE0A0000}"/>
    <cellStyle name="Data 4 2 4 3" xfId="2768" xr:uid="{00000000-0005-0000-0000-0000CF0A0000}"/>
    <cellStyle name="Data 4 2 5" xfId="2769" xr:uid="{00000000-0005-0000-0000-0000D00A0000}"/>
    <cellStyle name="Data 4 3" xfId="2770" xr:uid="{00000000-0005-0000-0000-0000D10A0000}"/>
    <cellStyle name="Data 4 3 2" xfId="2771" xr:uid="{00000000-0005-0000-0000-0000D20A0000}"/>
    <cellStyle name="Data 4 3 2 2" xfId="2772" xr:uid="{00000000-0005-0000-0000-0000D30A0000}"/>
    <cellStyle name="Data 4 3 2 2 2" xfId="2773" xr:uid="{00000000-0005-0000-0000-0000D40A0000}"/>
    <cellStyle name="Data 4 3 2 2 2 2" xfId="2774" xr:uid="{00000000-0005-0000-0000-0000D50A0000}"/>
    <cellStyle name="Data 4 3 2 2 3" xfId="2775" xr:uid="{00000000-0005-0000-0000-0000D60A0000}"/>
    <cellStyle name="Data 4 3 2 3" xfId="2776" xr:uid="{00000000-0005-0000-0000-0000D70A0000}"/>
    <cellStyle name="Data 4 3 2 3 2" xfId="2777" xr:uid="{00000000-0005-0000-0000-0000D80A0000}"/>
    <cellStyle name="Data 4 3 2 4" xfId="2778" xr:uid="{00000000-0005-0000-0000-0000D90A0000}"/>
    <cellStyle name="Data 4 3 3" xfId="2779" xr:uid="{00000000-0005-0000-0000-0000DA0A0000}"/>
    <cellStyle name="Data 4 3 3 2" xfId="2780" xr:uid="{00000000-0005-0000-0000-0000DB0A0000}"/>
    <cellStyle name="Data 4 3 3 2 2" xfId="2781" xr:uid="{00000000-0005-0000-0000-0000DC0A0000}"/>
    <cellStyle name="Data 4 3 3 2 2 2" xfId="2782" xr:uid="{00000000-0005-0000-0000-0000DD0A0000}"/>
    <cellStyle name="Data 4 3 3 2 3" xfId="2783" xr:uid="{00000000-0005-0000-0000-0000DE0A0000}"/>
    <cellStyle name="Data 4 3 3 3" xfId="2784" xr:uid="{00000000-0005-0000-0000-0000DF0A0000}"/>
    <cellStyle name="Data 4 3 3 3 2" xfId="2785" xr:uid="{00000000-0005-0000-0000-0000E00A0000}"/>
    <cellStyle name="Data 4 3 3 4" xfId="2786" xr:uid="{00000000-0005-0000-0000-0000E10A0000}"/>
    <cellStyle name="Data 4 3 4" xfId="2787" xr:uid="{00000000-0005-0000-0000-0000E20A0000}"/>
    <cellStyle name="Data 4 3 4 2" xfId="2788" xr:uid="{00000000-0005-0000-0000-0000E30A0000}"/>
    <cellStyle name="Data 4 3 4 2 2" xfId="2789" xr:uid="{00000000-0005-0000-0000-0000E40A0000}"/>
    <cellStyle name="Data 4 3 4 3" xfId="2790" xr:uid="{00000000-0005-0000-0000-0000E50A0000}"/>
    <cellStyle name="Data 4 3 5" xfId="2791" xr:uid="{00000000-0005-0000-0000-0000E60A0000}"/>
    <cellStyle name="Data 4 4" xfId="2792" xr:uid="{00000000-0005-0000-0000-0000E70A0000}"/>
    <cellStyle name="Data 4 4 2" xfId="2793" xr:uid="{00000000-0005-0000-0000-0000E80A0000}"/>
    <cellStyle name="Data 4 4 2 2" xfId="2794" xr:uid="{00000000-0005-0000-0000-0000E90A0000}"/>
    <cellStyle name="Data 4 4 2 2 2" xfId="2795" xr:uid="{00000000-0005-0000-0000-0000EA0A0000}"/>
    <cellStyle name="Data 4 4 2 3" xfId="2796" xr:uid="{00000000-0005-0000-0000-0000EB0A0000}"/>
    <cellStyle name="Data 4 4 3" xfId="2797" xr:uid="{00000000-0005-0000-0000-0000EC0A0000}"/>
    <cellStyle name="Data 4 4 3 2" xfId="2798" xr:uid="{00000000-0005-0000-0000-0000ED0A0000}"/>
    <cellStyle name="Data 4 4 4" xfId="2799" xr:uid="{00000000-0005-0000-0000-0000EE0A0000}"/>
    <cellStyle name="Data 4 5" xfId="2800" xr:uid="{00000000-0005-0000-0000-0000EF0A0000}"/>
    <cellStyle name="Data 4 5 2" xfId="2801" xr:uid="{00000000-0005-0000-0000-0000F00A0000}"/>
    <cellStyle name="Data 4 5 2 2" xfId="2802" xr:uid="{00000000-0005-0000-0000-0000F10A0000}"/>
    <cellStyle name="Data 4 5 2 2 2" xfId="2803" xr:uid="{00000000-0005-0000-0000-0000F20A0000}"/>
    <cellStyle name="Data 4 5 2 3" xfId="2804" xr:uid="{00000000-0005-0000-0000-0000F30A0000}"/>
    <cellStyle name="Data 4 5 3" xfId="2805" xr:uid="{00000000-0005-0000-0000-0000F40A0000}"/>
    <cellStyle name="Data 4 5 3 2" xfId="2806" xr:uid="{00000000-0005-0000-0000-0000F50A0000}"/>
    <cellStyle name="Data 4 5 4" xfId="2807" xr:uid="{00000000-0005-0000-0000-0000F60A0000}"/>
    <cellStyle name="Data 4 6" xfId="2808" xr:uid="{00000000-0005-0000-0000-0000F70A0000}"/>
    <cellStyle name="Data 4 6 2" xfId="2809" xr:uid="{00000000-0005-0000-0000-0000F80A0000}"/>
    <cellStyle name="Data 4 6 2 2" xfId="2810" xr:uid="{00000000-0005-0000-0000-0000F90A0000}"/>
    <cellStyle name="Data 4 6 3" xfId="2811" xr:uid="{00000000-0005-0000-0000-0000FA0A0000}"/>
    <cellStyle name="Data 4 7" xfId="2812" xr:uid="{00000000-0005-0000-0000-0000FB0A0000}"/>
    <cellStyle name="Data 5" xfId="2813" xr:uid="{00000000-0005-0000-0000-0000FC0A0000}"/>
    <cellStyle name="Data 5 2" xfId="2814" xr:uid="{00000000-0005-0000-0000-0000FD0A0000}"/>
    <cellStyle name="Data 5 2 2" xfId="2815" xr:uid="{00000000-0005-0000-0000-0000FE0A0000}"/>
    <cellStyle name="Data 5 2 2 2" xfId="2816" xr:uid="{00000000-0005-0000-0000-0000FF0A0000}"/>
    <cellStyle name="Data 5 2 2 2 2" xfId="2817" xr:uid="{00000000-0005-0000-0000-0000000B0000}"/>
    <cellStyle name="Data 5 2 2 3" xfId="2818" xr:uid="{00000000-0005-0000-0000-0000010B0000}"/>
    <cellStyle name="Data 5 2 3" xfId="2819" xr:uid="{00000000-0005-0000-0000-0000020B0000}"/>
    <cellStyle name="Data 5 2 3 2" xfId="2820" xr:uid="{00000000-0005-0000-0000-0000030B0000}"/>
    <cellStyle name="Data 5 2 4" xfId="2821" xr:uid="{00000000-0005-0000-0000-0000040B0000}"/>
    <cellStyle name="Data 5 3" xfId="2822" xr:uid="{00000000-0005-0000-0000-0000050B0000}"/>
    <cellStyle name="Data 5 3 2" xfId="2823" xr:uid="{00000000-0005-0000-0000-0000060B0000}"/>
    <cellStyle name="Data 5 3 2 2" xfId="2824" xr:uid="{00000000-0005-0000-0000-0000070B0000}"/>
    <cellStyle name="Data 5 3 2 2 2" xfId="2825" xr:uid="{00000000-0005-0000-0000-0000080B0000}"/>
    <cellStyle name="Data 5 3 2 3" xfId="2826" xr:uid="{00000000-0005-0000-0000-0000090B0000}"/>
    <cellStyle name="Data 5 3 3" xfId="2827" xr:uid="{00000000-0005-0000-0000-00000A0B0000}"/>
    <cellStyle name="Data 5 3 3 2" xfId="2828" xr:uid="{00000000-0005-0000-0000-00000B0B0000}"/>
    <cellStyle name="Data 5 3 4" xfId="2829" xr:uid="{00000000-0005-0000-0000-00000C0B0000}"/>
    <cellStyle name="Data 5 4" xfId="2830" xr:uid="{00000000-0005-0000-0000-00000D0B0000}"/>
    <cellStyle name="Data 5 4 2" xfId="2831" xr:uid="{00000000-0005-0000-0000-00000E0B0000}"/>
    <cellStyle name="Data 5 4 2 2" xfId="2832" xr:uid="{00000000-0005-0000-0000-00000F0B0000}"/>
    <cellStyle name="Data 5 4 3" xfId="2833" xr:uid="{00000000-0005-0000-0000-0000100B0000}"/>
    <cellStyle name="Data 5 5" xfId="2834" xr:uid="{00000000-0005-0000-0000-0000110B0000}"/>
    <cellStyle name="Data 6" xfId="2835" xr:uid="{00000000-0005-0000-0000-0000120B0000}"/>
    <cellStyle name="Data 6 2" xfId="2836" xr:uid="{00000000-0005-0000-0000-0000130B0000}"/>
    <cellStyle name="Data 6 2 2" xfId="2837" xr:uid="{00000000-0005-0000-0000-0000140B0000}"/>
    <cellStyle name="Data 6 2 2 2" xfId="2838" xr:uid="{00000000-0005-0000-0000-0000150B0000}"/>
    <cellStyle name="Data 6 2 2 2 2" xfId="2839" xr:uid="{00000000-0005-0000-0000-0000160B0000}"/>
    <cellStyle name="Data 6 2 2 3" xfId="2840" xr:uid="{00000000-0005-0000-0000-0000170B0000}"/>
    <cellStyle name="Data 6 2 3" xfId="2841" xr:uid="{00000000-0005-0000-0000-0000180B0000}"/>
    <cellStyle name="Data 6 2 3 2" xfId="2842" xr:uid="{00000000-0005-0000-0000-0000190B0000}"/>
    <cellStyle name="Data 6 2 4" xfId="2843" xr:uid="{00000000-0005-0000-0000-00001A0B0000}"/>
    <cellStyle name="Data 6 3" xfId="2844" xr:uid="{00000000-0005-0000-0000-00001B0B0000}"/>
    <cellStyle name="Data 6 3 2" xfId="2845" xr:uid="{00000000-0005-0000-0000-00001C0B0000}"/>
    <cellStyle name="Data 6 3 2 2" xfId="2846" xr:uid="{00000000-0005-0000-0000-00001D0B0000}"/>
    <cellStyle name="Data 6 3 2 2 2" xfId="2847" xr:uid="{00000000-0005-0000-0000-00001E0B0000}"/>
    <cellStyle name="Data 6 3 2 3" xfId="2848" xr:uid="{00000000-0005-0000-0000-00001F0B0000}"/>
    <cellStyle name="Data 6 3 3" xfId="2849" xr:uid="{00000000-0005-0000-0000-0000200B0000}"/>
    <cellStyle name="Data 6 3 3 2" xfId="2850" xr:uid="{00000000-0005-0000-0000-0000210B0000}"/>
    <cellStyle name="Data 6 3 4" xfId="2851" xr:uid="{00000000-0005-0000-0000-0000220B0000}"/>
    <cellStyle name="Data 6 4" xfId="2852" xr:uid="{00000000-0005-0000-0000-0000230B0000}"/>
    <cellStyle name="Data 6 4 2" xfId="2853" xr:uid="{00000000-0005-0000-0000-0000240B0000}"/>
    <cellStyle name="Data 6 4 2 2" xfId="2854" xr:uid="{00000000-0005-0000-0000-0000250B0000}"/>
    <cellStyle name="Data 6 4 3" xfId="2855" xr:uid="{00000000-0005-0000-0000-0000260B0000}"/>
    <cellStyle name="Data 6 5" xfId="2856" xr:uid="{00000000-0005-0000-0000-0000270B0000}"/>
    <cellStyle name="Data 7" xfId="2857" xr:uid="{00000000-0005-0000-0000-0000280B0000}"/>
    <cellStyle name="Data 7 2" xfId="2858" xr:uid="{00000000-0005-0000-0000-0000290B0000}"/>
    <cellStyle name="Data 7 2 2" xfId="2859" xr:uid="{00000000-0005-0000-0000-00002A0B0000}"/>
    <cellStyle name="Data 7 2 2 2" xfId="2860" xr:uid="{00000000-0005-0000-0000-00002B0B0000}"/>
    <cellStyle name="Data 7 2 2 2 2" xfId="2861" xr:uid="{00000000-0005-0000-0000-00002C0B0000}"/>
    <cellStyle name="Data 7 2 2 3" xfId="2862" xr:uid="{00000000-0005-0000-0000-00002D0B0000}"/>
    <cellStyle name="Data 7 2 3" xfId="2863" xr:uid="{00000000-0005-0000-0000-00002E0B0000}"/>
    <cellStyle name="Data 7 2 3 2" xfId="2864" xr:uid="{00000000-0005-0000-0000-00002F0B0000}"/>
    <cellStyle name="Data 7 2 4" xfId="2865" xr:uid="{00000000-0005-0000-0000-0000300B0000}"/>
    <cellStyle name="Data 7 3" xfId="2866" xr:uid="{00000000-0005-0000-0000-0000310B0000}"/>
    <cellStyle name="Data 7 3 2" xfId="2867" xr:uid="{00000000-0005-0000-0000-0000320B0000}"/>
    <cellStyle name="Data 7 3 2 2" xfId="2868" xr:uid="{00000000-0005-0000-0000-0000330B0000}"/>
    <cellStyle name="Data 7 3 3" xfId="2869" xr:uid="{00000000-0005-0000-0000-0000340B0000}"/>
    <cellStyle name="Data 7 4" xfId="2870" xr:uid="{00000000-0005-0000-0000-0000350B0000}"/>
    <cellStyle name="Data 7 4 2" xfId="2871" xr:uid="{00000000-0005-0000-0000-0000360B0000}"/>
    <cellStyle name="Data 7 5" xfId="2872" xr:uid="{00000000-0005-0000-0000-0000370B0000}"/>
    <cellStyle name="Data 8" xfId="2873" xr:uid="{00000000-0005-0000-0000-0000380B0000}"/>
    <cellStyle name="Data 8 2" xfId="2874" xr:uid="{00000000-0005-0000-0000-0000390B0000}"/>
    <cellStyle name="Data 8 2 2" xfId="2875" xr:uid="{00000000-0005-0000-0000-00003A0B0000}"/>
    <cellStyle name="Data 8 2 2 2" xfId="2876" xr:uid="{00000000-0005-0000-0000-00003B0B0000}"/>
    <cellStyle name="Data 8 2 3" xfId="2877" xr:uid="{00000000-0005-0000-0000-00003C0B0000}"/>
    <cellStyle name="Data 8 3" xfId="2878" xr:uid="{00000000-0005-0000-0000-00003D0B0000}"/>
    <cellStyle name="Data 8 3 2" xfId="2879" xr:uid="{00000000-0005-0000-0000-00003E0B0000}"/>
    <cellStyle name="Data 8 4" xfId="2880" xr:uid="{00000000-0005-0000-0000-00003F0B0000}"/>
    <cellStyle name="Data 9" xfId="2881" xr:uid="{00000000-0005-0000-0000-0000400B0000}"/>
    <cellStyle name="Data no deci" xfId="2882" xr:uid="{00000000-0005-0000-0000-0000410B0000}"/>
    <cellStyle name="Data no deci 10" xfId="2883" xr:uid="{00000000-0005-0000-0000-0000420B0000}"/>
    <cellStyle name="Data no deci 11" xfId="2884" xr:uid="{00000000-0005-0000-0000-0000430B0000}"/>
    <cellStyle name="Data no deci 2" xfId="2885" xr:uid="{00000000-0005-0000-0000-0000440B0000}"/>
    <cellStyle name="Data no deci 2 10" xfId="2886" xr:uid="{00000000-0005-0000-0000-0000450B0000}"/>
    <cellStyle name="Data no deci 2 2" xfId="2887" xr:uid="{00000000-0005-0000-0000-0000460B0000}"/>
    <cellStyle name="Data no deci 2 2 2" xfId="2888" xr:uid="{00000000-0005-0000-0000-0000470B0000}"/>
    <cellStyle name="Data no deci 2 2 2 2" xfId="2889" xr:uid="{00000000-0005-0000-0000-0000480B0000}"/>
    <cellStyle name="Data no deci 2 2 2 2 2" xfId="2890" xr:uid="{00000000-0005-0000-0000-0000490B0000}"/>
    <cellStyle name="Data no deci 2 2 2 2 2 2" xfId="2891" xr:uid="{00000000-0005-0000-0000-00004A0B0000}"/>
    <cellStyle name="Data no deci 2 2 2 2 2 2 2" xfId="2892" xr:uid="{00000000-0005-0000-0000-00004B0B0000}"/>
    <cellStyle name="Data no deci 2 2 2 2 2 3" xfId="2893" xr:uid="{00000000-0005-0000-0000-00004C0B0000}"/>
    <cellStyle name="Data no deci 2 2 2 2 3" xfId="2894" xr:uid="{00000000-0005-0000-0000-00004D0B0000}"/>
    <cellStyle name="Data no deci 2 2 2 2 3 2" xfId="2895" xr:uid="{00000000-0005-0000-0000-00004E0B0000}"/>
    <cellStyle name="Data no deci 2 2 2 2 4" xfId="2896" xr:uid="{00000000-0005-0000-0000-00004F0B0000}"/>
    <cellStyle name="Data no deci 2 2 2 3" xfId="2897" xr:uid="{00000000-0005-0000-0000-0000500B0000}"/>
    <cellStyle name="Data no deci 2 2 2 3 2" xfId="2898" xr:uid="{00000000-0005-0000-0000-0000510B0000}"/>
    <cellStyle name="Data no deci 2 2 2 3 2 2" xfId="2899" xr:uid="{00000000-0005-0000-0000-0000520B0000}"/>
    <cellStyle name="Data no deci 2 2 2 3 2 2 2" xfId="2900" xr:uid="{00000000-0005-0000-0000-0000530B0000}"/>
    <cellStyle name="Data no deci 2 2 2 3 2 3" xfId="2901" xr:uid="{00000000-0005-0000-0000-0000540B0000}"/>
    <cellStyle name="Data no deci 2 2 2 3 3" xfId="2902" xr:uid="{00000000-0005-0000-0000-0000550B0000}"/>
    <cellStyle name="Data no deci 2 2 2 3 3 2" xfId="2903" xr:uid="{00000000-0005-0000-0000-0000560B0000}"/>
    <cellStyle name="Data no deci 2 2 2 3 4" xfId="2904" xr:uid="{00000000-0005-0000-0000-0000570B0000}"/>
    <cellStyle name="Data no deci 2 2 2 4" xfId="2905" xr:uid="{00000000-0005-0000-0000-0000580B0000}"/>
    <cellStyle name="Data no deci 2 2 2 4 2" xfId="2906" xr:uid="{00000000-0005-0000-0000-0000590B0000}"/>
    <cellStyle name="Data no deci 2 2 2 4 2 2" xfId="2907" xr:uid="{00000000-0005-0000-0000-00005A0B0000}"/>
    <cellStyle name="Data no deci 2 2 2 4 3" xfId="2908" xr:uid="{00000000-0005-0000-0000-00005B0B0000}"/>
    <cellStyle name="Data no deci 2 2 2 5" xfId="2909" xr:uid="{00000000-0005-0000-0000-00005C0B0000}"/>
    <cellStyle name="Data no deci 2 2 3" xfId="2910" xr:uid="{00000000-0005-0000-0000-00005D0B0000}"/>
    <cellStyle name="Data no deci 2 2 3 2" xfId="2911" xr:uid="{00000000-0005-0000-0000-00005E0B0000}"/>
    <cellStyle name="Data no deci 2 2 3 2 2" xfId="2912" xr:uid="{00000000-0005-0000-0000-00005F0B0000}"/>
    <cellStyle name="Data no deci 2 2 3 2 2 2" xfId="2913" xr:uid="{00000000-0005-0000-0000-0000600B0000}"/>
    <cellStyle name="Data no deci 2 2 3 2 2 2 2" xfId="2914" xr:uid="{00000000-0005-0000-0000-0000610B0000}"/>
    <cellStyle name="Data no deci 2 2 3 2 2 3" xfId="2915" xr:uid="{00000000-0005-0000-0000-0000620B0000}"/>
    <cellStyle name="Data no deci 2 2 3 2 3" xfId="2916" xr:uid="{00000000-0005-0000-0000-0000630B0000}"/>
    <cellStyle name="Data no deci 2 2 3 2 3 2" xfId="2917" xr:uid="{00000000-0005-0000-0000-0000640B0000}"/>
    <cellStyle name="Data no deci 2 2 3 2 4" xfId="2918" xr:uid="{00000000-0005-0000-0000-0000650B0000}"/>
    <cellStyle name="Data no deci 2 2 3 3" xfId="2919" xr:uid="{00000000-0005-0000-0000-0000660B0000}"/>
    <cellStyle name="Data no deci 2 2 3 3 2" xfId="2920" xr:uid="{00000000-0005-0000-0000-0000670B0000}"/>
    <cellStyle name="Data no deci 2 2 3 3 2 2" xfId="2921" xr:uid="{00000000-0005-0000-0000-0000680B0000}"/>
    <cellStyle name="Data no deci 2 2 3 3 2 2 2" xfId="2922" xr:uid="{00000000-0005-0000-0000-0000690B0000}"/>
    <cellStyle name="Data no deci 2 2 3 3 2 3" xfId="2923" xr:uid="{00000000-0005-0000-0000-00006A0B0000}"/>
    <cellStyle name="Data no deci 2 2 3 3 3" xfId="2924" xr:uid="{00000000-0005-0000-0000-00006B0B0000}"/>
    <cellStyle name="Data no deci 2 2 3 3 3 2" xfId="2925" xr:uid="{00000000-0005-0000-0000-00006C0B0000}"/>
    <cellStyle name="Data no deci 2 2 3 3 4" xfId="2926" xr:uid="{00000000-0005-0000-0000-00006D0B0000}"/>
    <cellStyle name="Data no deci 2 2 3 4" xfId="2927" xr:uid="{00000000-0005-0000-0000-00006E0B0000}"/>
    <cellStyle name="Data no deci 2 2 3 4 2" xfId="2928" xr:uid="{00000000-0005-0000-0000-00006F0B0000}"/>
    <cellStyle name="Data no deci 2 2 3 4 2 2" xfId="2929" xr:uid="{00000000-0005-0000-0000-0000700B0000}"/>
    <cellStyle name="Data no deci 2 2 3 4 3" xfId="2930" xr:uid="{00000000-0005-0000-0000-0000710B0000}"/>
    <cellStyle name="Data no deci 2 2 3 5" xfId="2931" xr:uid="{00000000-0005-0000-0000-0000720B0000}"/>
    <cellStyle name="Data no deci 2 2 4" xfId="2932" xr:uid="{00000000-0005-0000-0000-0000730B0000}"/>
    <cellStyle name="Data no deci 2 2 4 2" xfId="2933" xr:uid="{00000000-0005-0000-0000-0000740B0000}"/>
    <cellStyle name="Data no deci 2 2 4 2 2" xfId="2934" xr:uid="{00000000-0005-0000-0000-0000750B0000}"/>
    <cellStyle name="Data no deci 2 2 4 2 2 2" xfId="2935" xr:uid="{00000000-0005-0000-0000-0000760B0000}"/>
    <cellStyle name="Data no deci 2 2 4 2 3" xfId="2936" xr:uid="{00000000-0005-0000-0000-0000770B0000}"/>
    <cellStyle name="Data no deci 2 2 4 3" xfId="2937" xr:uid="{00000000-0005-0000-0000-0000780B0000}"/>
    <cellStyle name="Data no deci 2 2 4 3 2" xfId="2938" xr:uid="{00000000-0005-0000-0000-0000790B0000}"/>
    <cellStyle name="Data no deci 2 2 4 4" xfId="2939" xr:uid="{00000000-0005-0000-0000-00007A0B0000}"/>
    <cellStyle name="Data no deci 2 2 5" xfId="2940" xr:uid="{00000000-0005-0000-0000-00007B0B0000}"/>
    <cellStyle name="Data no deci 2 2 5 2" xfId="2941" xr:uid="{00000000-0005-0000-0000-00007C0B0000}"/>
    <cellStyle name="Data no deci 2 2 5 2 2" xfId="2942" xr:uid="{00000000-0005-0000-0000-00007D0B0000}"/>
    <cellStyle name="Data no deci 2 2 5 2 2 2" xfId="2943" xr:uid="{00000000-0005-0000-0000-00007E0B0000}"/>
    <cellStyle name="Data no deci 2 2 5 2 3" xfId="2944" xr:uid="{00000000-0005-0000-0000-00007F0B0000}"/>
    <cellStyle name="Data no deci 2 2 5 3" xfId="2945" xr:uid="{00000000-0005-0000-0000-0000800B0000}"/>
    <cellStyle name="Data no deci 2 2 5 3 2" xfId="2946" xr:uid="{00000000-0005-0000-0000-0000810B0000}"/>
    <cellStyle name="Data no deci 2 2 5 4" xfId="2947" xr:uid="{00000000-0005-0000-0000-0000820B0000}"/>
    <cellStyle name="Data no deci 2 2 6" xfId="2948" xr:uid="{00000000-0005-0000-0000-0000830B0000}"/>
    <cellStyle name="Data no deci 2 2 6 2" xfId="2949" xr:uid="{00000000-0005-0000-0000-0000840B0000}"/>
    <cellStyle name="Data no deci 2 2 6 2 2" xfId="2950" xr:uid="{00000000-0005-0000-0000-0000850B0000}"/>
    <cellStyle name="Data no deci 2 2 6 3" xfId="2951" xr:uid="{00000000-0005-0000-0000-0000860B0000}"/>
    <cellStyle name="Data no deci 2 2 7" xfId="2952" xr:uid="{00000000-0005-0000-0000-0000870B0000}"/>
    <cellStyle name="Data no deci 2 3" xfId="2953" xr:uid="{00000000-0005-0000-0000-0000880B0000}"/>
    <cellStyle name="Data no deci 2 3 2" xfId="2954" xr:uid="{00000000-0005-0000-0000-0000890B0000}"/>
    <cellStyle name="Data no deci 2 3 2 2" xfId="2955" xr:uid="{00000000-0005-0000-0000-00008A0B0000}"/>
    <cellStyle name="Data no deci 2 3 2 2 2" xfId="2956" xr:uid="{00000000-0005-0000-0000-00008B0B0000}"/>
    <cellStyle name="Data no deci 2 3 2 2 2 2" xfId="2957" xr:uid="{00000000-0005-0000-0000-00008C0B0000}"/>
    <cellStyle name="Data no deci 2 3 2 2 2 2 2" xfId="2958" xr:uid="{00000000-0005-0000-0000-00008D0B0000}"/>
    <cellStyle name="Data no deci 2 3 2 2 2 3" xfId="2959" xr:uid="{00000000-0005-0000-0000-00008E0B0000}"/>
    <cellStyle name="Data no deci 2 3 2 2 3" xfId="2960" xr:uid="{00000000-0005-0000-0000-00008F0B0000}"/>
    <cellStyle name="Data no deci 2 3 2 2 3 2" xfId="2961" xr:uid="{00000000-0005-0000-0000-0000900B0000}"/>
    <cellStyle name="Data no deci 2 3 2 2 4" xfId="2962" xr:uid="{00000000-0005-0000-0000-0000910B0000}"/>
    <cellStyle name="Data no deci 2 3 2 3" xfId="2963" xr:uid="{00000000-0005-0000-0000-0000920B0000}"/>
    <cellStyle name="Data no deci 2 3 2 3 2" xfId="2964" xr:uid="{00000000-0005-0000-0000-0000930B0000}"/>
    <cellStyle name="Data no deci 2 3 2 3 2 2" xfId="2965" xr:uid="{00000000-0005-0000-0000-0000940B0000}"/>
    <cellStyle name="Data no deci 2 3 2 3 2 2 2" xfId="2966" xr:uid="{00000000-0005-0000-0000-0000950B0000}"/>
    <cellStyle name="Data no deci 2 3 2 3 2 3" xfId="2967" xr:uid="{00000000-0005-0000-0000-0000960B0000}"/>
    <cellStyle name="Data no deci 2 3 2 3 3" xfId="2968" xr:uid="{00000000-0005-0000-0000-0000970B0000}"/>
    <cellStyle name="Data no deci 2 3 2 3 3 2" xfId="2969" xr:uid="{00000000-0005-0000-0000-0000980B0000}"/>
    <cellStyle name="Data no deci 2 3 2 3 4" xfId="2970" xr:uid="{00000000-0005-0000-0000-0000990B0000}"/>
    <cellStyle name="Data no deci 2 3 2 4" xfId="2971" xr:uid="{00000000-0005-0000-0000-00009A0B0000}"/>
    <cellStyle name="Data no deci 2 3 2 4 2" xfId="2972" xr:uid="{00000000-0005-0000-0000-00009B0B0000}"/>
    <cellStyle name="Data no deci 2 3 2 4 2 2" xfId="2973" xr:uid="{00000000-0005-0000-0000-00009C0B0000}"/>
    <cellStyle name="Data no deci 2 3 2 4 3" xfId="2974" xr:uid="{00000000-0005-0000-0000-00009D0B0000}"/>
    <cellStyle name="Data no deci 2 3 2 5" xfId="2975" xr:uid="{00000000-0005-0000-0000-00009E0B0000}"/>
    <cellStyle name="Data no deci 2 3 3" xfId="2976" xr:uid="{00000000-0005-0000-0000-00009F0B0000}"/>
    <cellStyle name="Data no deci 2 3 3 2" xfId="2977" xr:uid="{00000000-0005-0000-0000-0000A00B0000}"/>
    <cellStyle name="Data no deci 2 3 3 2 2" xfId="2978" xr:uid="{00000000-0005-0000-0000-0000A10B0000}"/>
    <cellStyle name="Data no deci 2 3 3 2 2 2" xfId="2979" xr:uid="{00000000-0005-0000-0000-0000A20B0000}"/>
    <cellStyle name="Data no deci 2 3 3 2 2 2 2" xfId="2980" xr:uid="{00000000-0005-0000-0000-0000A30B0000}"/>
    <cellStyle name="Data no deci 2 3 3 2 2 3" xfId="2981" xr:uid="{00000000-0005-0000-0000-0000A40B0000}"/>
    <cellStyle name="Data no deci 2 3 3 2 3" xfId="2982" xr:uid="{00000000-0005-0000-0000-0000A50B0000}"/>
    <cellStyle name="Data no deci 2 3 3 2 3 2" xfId="2983" xr:uid="{00000000-0005-0000-0000-0000A60B0000}"/>
    <cellStyle name="Data no deci 2 3 3 2 4" xfId="2984" xr:uid="{00000000-0005-0000-0000-0000A70B0000}"/>
    <cellStyle name="Data no deci 2 3 3 3" xfId="2985" xr:uid="{00000000-0005-0000-0000-0000A80B0000}"/>
    <cellStyle name="Data no deci 2 3 3 3 2" xfId="2986" xr:uid="{00000000-0005-0000-0000-0000A90B0000}"/>
    <cellStyle name="Data no deci 2 3 3 3 2 2" xfId="2987" xr:uid="{00000000-0005-0000-0000-0000AA0B0000}"/>
    <cellStyle name="Data no deci 2 3 3 3 2 2 2" xfId="2988" xr:uid="{00000000-0005-0000-0000-0000AB0B0000}"/>
    <cellStyle name="Data no deci 2 3 3 3 2 3" xfId="2989" xr:uid="{00000000-0005-0000-0000-0000AC0B0000}"/>
    <cellStyle name="Data no deci 2 3 3 3 3" xfId="2990" xr:uid="{00000000-0005-0000-0000-0000AD0B0000}"/>
    <cellStyle name="Data no deci 2 3 3 3 3 2" xfId="2991" xr:uid="{00000000-0005-0000-0000-0000AE0B0000}"/>
    <cellStyle name="Data no deci 2 3 3 3 4" xfId="2992" xr:uid="{00000000-0005-0000-0000-0000AF0B0000}"/>
    <cellStyle name="Data no deci 2 3 3 4" xfId="2993" xr:uid="{00000000-0005-0000-0000-0000B00B0000}"/>
    <cellStyle name="Data no deci 2 3 3 4 2" xfId="2994" xr:uid="{00000000-0005-0000-0000-0000B10B0000}"/>
    <cellStyle name="Data no deci 2 3 3 4 2 2" xfId="2995" xr:uid="{00000000-0005-0000-0000-0000B20B0000}"/>
    <cellStyle name="Data no deci 2 3 3 4 3" xfId="2996" xr:uid="{00000000-0005-0000-0000-0000B30B0000}"/>
    <cellStyle name="Data no deci 2 3 3 5" xfId="2997" xr:uid="{00000000-0005-0000-0000-0000B40B0000}"/>
    <cellStyle name="Data no deci 2 3 4" xfId="2998" xr:uid="{00000000-0005-0000-0000-0000B50B0000}"/>
    <cellStyle name="Data no deci 2 3 4 2" xfId="2999" xr:uid="{00000000-0005-0000-0000-0000B60B0000}"/>
    <cellStyle name="Data no deci 2 3 4 2 2" xfId="3000" xr:uid="{00000000-0005-0000-0000-0000B70B0000}"/>
    <cellStyle name="Data no deci 2 3 4 2 2 2" xfId="3001" xr:uid="{00000000-0005-0000-0000-0000B80B0000}"/>
    <cellStyle name="Data no deci 2 3 4 2 3" xfId="3002" xr:uid="{00000000-0005-0000-0000-0000B90B0000}"/>
    <cellStyle name="Data no deci 2 3 4 3" xfId="3003" xr:uid="{00000000-0005-0000-0000-0000BA0B0000}"/>
    <cellStyle name="Data no deci 2 3 4 3 2" xfId="3004" xr:uid="{00000000-0005-0000-0000-0000BB0B0000}"/>
    <cellStyle name="Data no deci 2 3 4 4" xfId="3005" xr:uid="{00000000-0005-0000-0000-0000BC0B0000}"/>
    <cellStyle name="Data no deci 2 3 5" xfId="3006" xr:uid="{00000000-0005-0000-0000-0000BD0B0000}"/>
    <cellStyle name="Data no deci 2 3 5 2" xfId="3007" xr:uid="{00000000-0005-0000-0000-0000BE0B0000}"/>
    <cellStyle name="Data no deci 2 3 5 2 2" xfId="3008" xr:uid="{00000000-0005-0000-0000-0000BF0B0000}"/>
    <cellStyle name="Data no deci 2 3 5 2 2 2" xfId="3009" xr:uid="{00000000-0005-0000-0000-0000C00B0000}"/>
    <cellStyle name="Data no deci 2 3 5 2 3" xfId="3010" xr:uid="{00000000-0005-0000-0000-0000C10B0000}"/>
    <cellStyle name="Data no deci 2 3 5 3" xfId="3011" xr:uid="{00000000-0005-0000-0000-0000C20B0000}"/>
    <cellStyle name="Data no deci 2 3 5 3 2" xfId="3012" xr:uid="{00000000-0005-0000-0000-0000C30B0000}"/>
    <cellStyle name="Data no deci 2 3 5 4" xfId="3013" xr:uid="{00000000-0005-0000-0000-0000C40B0000}"/>
    <cellStyle name="Data no deci 2 3 6" xfId="3014" xr:uid="{00000000-0005-0000-0000-0000C50B0000}"/>
    <cellStyle name="Data no deci 2 3 6 2" xfId="3015" xr:uid="{00000000-0005-0000-0000-0000C60B0000}"/>
    <cellStyle name="Data no deci 2 3 6 2 2" xfId="3016" xr:uid="{00000000-0005-0000-0000-0000C70B0000}"/>
    <cellStyle name="Data no deci 2 3 6 3" xfId="3017" xr:uid="{00000000-0005-0000-0000-0000C80B0000}"/>
    <cellStyle name="Data no deci 2 3 7" xfId="3018" xr:uid="{00000000-0005-0000-0000-0000C90B0000}"/>
    <cellStyle name="Data no deci 2 4" xfId="3019" xr:uid="{00000000-0005-0000-0000-0000CA0B0000}"/>
    <cellStyle name="Data no deci 2 4 2" xfId="3020" xr:uid="{00000000-0005-0000-0000-0000CB0B0000}"/>
    <cellStyle name="Data no deci 2 4 2 2" xfId="3021" xr:uid="{00000000-0005-0000-0000-0000CC0B0000}"/>
    <cellStyle name="Data no deci 2 4 2 2 2" xfId="3022" xr:uid="{00000000-0005-0000-0000-0000CD0B0000}"/>
    <cellStyle name="Data no deci 2 4 2 2 2 2" xfId="3023" xr:uid="{00000000-0005-0000-0000-0000CE0B0000}"/>
    <cellStyle name="Data no deci 2 4 2 2 3" xfId="3024" xr:uid="{00000000-0005-0000-0000-0000CF0B0000}"/>
    <cellStyle name="Data no deci 2 4 2 3" xfId="3025" xr:uid="{00000000-0005-0000-0000-0000D00B0000}"/>
    <cellStyle name="Data no deci 2 4 2 3 2" xfId="3026" xr:uid="{00000000-0005-0000-0000-0000D10B0000}"/>
    <cellStyle name="Data no deci 2 4 2 4" xfId="3027" xr:uid="{00000000-0005-0000-0000-0000D20B0000}"/>
    <cellStyle name="Data no deci 2 4 3" xfId="3028" xr:uid="{00000000-0005-0000-0000-0000D30B0000}"/>
    <cellStyle name="Data no deci 2 4 3 2" xfId="3029" xr:uid="{00000000-0005-0000-0000-0000D40B0000}"/>
    <cellStyle name="Data no deci 2 4 3 2 2" xfId="3030" xr:uid="{00000000-0005-0000-0000-0000D50B0000}"/>
    <cellStyle name="Data no deci 2 4 3 2 2 2" xfId="3031" xr:uid="{00000000-0005-0000-0000-0000D60B0000}"/>
    <cellStyle name="Data no deci 2 4 3 2 3" xfId="3032" xr:uid="{00000000-0005-0000-0000-0000D70B0000}"/>
    <cellStyle name="Data no deci 2 4 3 3" xfId="3033" xr:uid="{00000000-0005-0000-0000-0000D80B0000}"/>
    <cellStyle name="Data no deci 2 4 3 3 2" xfId="3034" xr:uid="{00000000-0005-0000-0000-0000D90B0000}"/>
    <cellStyle name="Data no deci 2 4 3 4" xfId="3035" xr:uid="{00000000-0005-0000-0000-0000DA0B0000}"/>
    <cellStyle name="Data no deci 2 4 4" xfId="3036" xr:uid="{00000000-0005-0000-0000-0000DB0B0000}"/>
    <cellStyle name="Data no deci 2 4 4 2" xfId="3037" xr:uid="{00000000-0005-0000-0000-0000DC0B0000}"/>
    <cellStyle name="Data no deci 2 4 4 2 2" xfId="3038" xr:uid="{00000000-0005-0000-0000-0000DD0B0000}"/>
    <cellStyle name="Data no deci 2 4 4 3" xfId="3039" xr:uid="{00000000-0005-0000-0000-0000DE0B0000}"/>
    <cellStyle name="Data no deci 2 4 5" xfId="3040" xr:uid="{00000000-0005-0000-0000-0000DF0B0000}"/>
    <cellStyle name="Data no deci 2 5" xfId="3041" xr:uid="{00000000-0005-0000-0000-0000E00B0000}"/>
    <cellStyle name="Data no deci 2 5 2" xfId="3042" xr:uid="{00000000-0005-0000-0000-0000E10B0000}"/>
    <cellStyle name="Data no deci 2 5 2 2" xfId="3043" xr:uid="{00000000-0005-0000-0000-0000E20B0000}"/>
    <cellStyle name="Data no deci 2 5 2 2 2" xfId="3044" xr:uid="{00000000-0005-0000-0000-0000E30B0000}"/>
    <cellStyle name="Data no deci 2 5 2 2 2 2" xfId="3045" xr:uid="{00000000-0005-0000-0000-0000E40B0000}"/>
    <cellStyle name="Data no deci 2 5 2 2 3" xfId="3046" xr:uid="{00000000-0005-0000-0000-0000E50B0000}"/>
    <cellStyle name="Data no deci 2 5 2 3" xfId="3047" xr:uid="{00000000-0005-0000-0000-0000E60B0000}"/>
    <cellStyle name="Data no deci 2 5 2 3 2" xfId="3048" xr:uid="{00000000-0005-0000-0000-0000E70B0000}"/>
    <cellStyle name="Data no deci 2 5 2 4" xfId="3049" xr:uid="{00000000-0005-0000-0000-0000E80B0000}"/>
    <cellStyle name="Data no deci 2 5 3" xfId="3050" xr:uid="{00000000-0005-0000-0000-0000E90B0000}"/>
    <cellStyle name="Data no deci 2 5 3 2" xfId="3051" xr:uid="{00000000-0005-0000-0000-0000EA0B0000}"/>
    <cellStyle name="Data no deci 2 5 3 2 2" xfId="3052" xr:uid="{00000000-0005-0000-0000-0000EB0B0000}"/>
    <cellStyle name="Data no deci 2 5 3 2 2 2" xfId="3053" xr:uid="{00000000-0005-0000-0000-0000EC0B0000}"/>
    <cellStyle name="Data no deci 2 5 3 2 3" xfId="3054" xr:uid="{00000000-0005-0000-0000-0000ED0B0000}"/>
    <cellStyle name="Data no deci 2 5 3 3" xfId="3055" xr:uid="{00000000-0005-0000-0000-0000EE0B0000}"/>
    <cellStyle name="Data no deci 2 5 3 3 2" xfId="3056" xr:uid="{00000000-0005-0000-0000-0000EF0B0000}"/>
    <cellStyle name="Data no deci 2 5 3 4" xfId="3057" xr:uid="{00000000-0005-0000-0000-0000F00B0000}"/>
    <cellStyle name="Data no deci 2 5 4" xfId="3058" xr:uid="{00000000-0005-0000-0000-0000F10B0000}"/>
    <cellStyle name="Data no deci 2 5 4 2" xfId="3059" xr:uid="{00000000-0005-0000-0000-0000F20B0000}"/>
    <cellStyle name="Data no deci 2 5 4 2 2" xfId="3060" xr:uid="{00000000-0005-0000-0000-0000F30B0000}"/>
    <cellStyle name="Data no deci 2 5 4 3" xfId="3061" xr:uid="{00000000-0005-0000-0000-0000F40B0000}"/>
    <cellStyle name="Data no deci 2 5 5" xfId="3062" xr:uid="{00000000-0005-0000-0000-0000F50B0000}"/>
    <cellStyle name="Data no deci 2 6" xfId="3063" xr:uid="{00000000-0005-0000-0000-0000F60B0000}"/>
    <cellStyle name="Data no deci 2 6 2" xfId="3064" xr:uid="{00000000-0005-0000-0000-0000F70B0000}"/>
    <cellStyle name="Data no deci 2 6 2 2" xfId="3065" xr:uid="{00000000-0005-0000-0000-0000F80B0000}"/>
    <cellStyle name="Data no deci 2 6 2 2 2" xfId="3066" xr:uid="{00000000-0005-0000-0000-0000F90B0000}"/>
    <cellStyle name="Data no deci 2 6 2 2 2 2" xfId="3067" xr:uid="{00000000-0005-0000-0000-0000FA0B0000}"/>
    <cellStyle name="Data no deci 2 6 2 2 3" xfId="3068" xr:uid="{00000000-0005-0000-0000-0000FB0B0000}"/>
    <cellStyle name="Data no deci 2 6 2 3" xfId="3069" xr:uid="{00000000-0005-0000-0000-0000FC0B0000}"/>
    <cellStyle name="Data no deci 2 6 2 3 2" xfId="3070" xr:uid="{00000000-0005-0000-0000-0000FD0B0000}"/>
    <cellStyle name="Data no deci 2 6 2 4" xfId="3071" xr:uid="{00000000-0005-0000-0000-0000FE0B0000}"/>
    <cellStyle name="Data no deci 2 6 3" xfId="3072" xr:uid="{00000000-0005-0000-0000-0000FF0B0000}"/>
    <cellStyle name="Data no deci 2 6 3 2" xfId="3073" xr:uid="{00000000-0005-0000-0000-0000000C0000}"/>
    <cellStyle name="Data no deci 2 6 3 2 2" xfId="3074" xr:uid="{00000000-0005-0000-0000-0000010C0000}"/>
    <cellStyle name="Data no deci 2 6 3 3" xfId="3075" xr:uid="{00000000-0005-0000-0000-0000020C0000}"/>
    <cellStyle name="Data no deci 2 6 4" xfId="3076" xr:uid="{00000000-0005-0000-0000-0000030C0000}"/>
    <cellStyle name="Data no deci 2 6 4 2" xfId="3077" xr:uid="{00000000-0005-0000-0000-0000040C0000}"/>
    <cellStyle name="Data no deci 2 6 5" xfId="3078" xr:uid="{00000000-0005-0000-0000-0000050C0000}"/>
    <cellStyle name="Data no deci 2 7" xfId="3079" xr:uid="{00000000-0005-0000-0000-0000060C0000}"/>
    <cellStyle name="Data no deci 2 7 2" xfId="3080" xr:uid="{00000000-0005-0000-0000-0000070C0000}"/>
    <cellStyle name="Data no deci 2 7 2 2" xfId="3081" xr:uid="{00000000-0005-0000-0000-0000080C0000}"/>
    <cellStyle name="Data no deci 2 7 2 2 2" xfId="3082" xr:uid="{00000000-0005-0000-0000-0000090C0000}"/>
    <cellStyle name="Data no deci 2 7 2 3" xfId="3083" xr:uid="{00000000-0005-0000-0000-00000A0C0000}"/>
    <cellStyle name="Data no deci 2 7 3" xfId="3084" xr:uid="{00000000-0005-0000-0000-00000B0C0000}"/>
    <cellStyle name="Data no deci 2 7 3 2" xfId="3085" xr:uid="{00000000-0005-0000-0000-00000C0C0000}"/>
    <cellStyle name="Data no deci 2 7 4" xfId="3086" xr:uid="{00000000-0005-0000-0000-00000D0C0000}"/>
    <cellStyle name="Data no deci 2 8" xfId="3087" xr:uid="{00000000-0005-0000-0000-00000E0C0000}"/>
    <cellStyle name="Data no deci 2 9" xfId="3088" xr:uid="{00000000-0005-0000-0000-00000F0C0000}"/>
    <cellStyle name="Data no deci 3" xfId="3089" xr:uid="{00000000-0005-0000-0000-0000100C0000}"/>
    <cellStyle name="Data no deci 3 2" xfId="3090" xr:uid="{00000000-0005-0000-0000-0000110C0000}"/>
    <cellStyle name="Data no deci 3 2 2" xfId="3091" xr:uid="{00000000-0005-0000-0000-0000120C0000}"/>
    <cellStyle name="Data no deci 3 2 2 2" xfId="3092" xr:uid="{00000000-0005-0000-0000-0000130C0000}"/>
    <cellStyle name="Data no deci 3 2 2 2 2" xfId="3093" xr:uid="{00000000-0005-0000-0000-0000140C0000}"/>
    <cellStyle name="Data no deci 3 2 2 2 2 2" xfId="3094" xr:uid="{00000000-0005-0000-0000-0000150C0000}"/>
    <cellStyle name="Data no deci 3 2 2 2 2 2 2" xfId="3095" xr:uid="{00000000-0005-0000-0000-0000160C0000}"/>
    <cellStyle name="Data no deci 3 2 2 2 2 3" xfId="3096" xr:uid="{00000000-0005-0000-0000-0000170C0000}"/>
    <cellStyle name="Data no deci 3 2 2 2 3" xfId="3097" xr:uid="{00000000-0005-0000-0000-0000180C0000}"/>
    <cellStyle name="Data no deci 3 2 2 2 3 2" xfId="3098" xr:uid="{00000000-0005-0000-0000-0000190C0000}"/>
    <cellStyle name="Data no deci 3 2 2 2 4" xfId="3099" xr:uid="{00000000-0005-0000-0000-00001A0C0000}"/>
    <cellStyle name="Data no deci 3 2 2 3" xfId="3100" xr:uid="{00000000-0005-0000-0000-00001B0C0000}"/>
    <cellStyle name="Data no deci 3 2 2 3 2" xfId="3101" xr:uid="{00000000-0005-0000-0000-00001C0C0000}"/>
    <cellStyle name="Data no deci 3 2 2 3 2 2" xfId="3102" xr:uid="{00000000-0005-0000-0000-00001D0C0000}"/>
    <cellStyle name="Data no deci 3 2 2 3 2 2 2" xfId="3103" xr:uid="{00000000-0005-0000-0000-00001E0C0000}"/>
    <cellStyle name="Data no deci 3 2 2 3 2 3" xfId="3104" xr:uid="{00000000-0005-0000-0000-00001F0C0000}"/>
    <cellStyle name="Data no deci 3 2 2 3 3" xfId="3105" xr:uid="{00000000-0005-0000-0000-0000200C0000}"/>
    <cellStyle name="Data no deci 3 2 2 3 3 2" xfId="3106" xr:uid="{00000000-0005-0000-0000-0000210C0000}"/>
    <cellStyle name="Data no deci 3 2 2 3 4" xfId="3107" xr:uid="{00000000-0005-0000-0000-0000220C0000}"/>
    <cellStyle name="Data no deci 3 2 2 4" xfId="3108" xr:uid="{00000000-0005-0000-0000-0000230C0000}"/>
    <cellStyle name="Data no deci 3 2 2 4 2" xfId="3109" xr:uid="{00000000-0005-0000-0000-0000240C0000}"/>
    <cellStyle name="Data no deci 3 2 2 4 2 2" xfId="3110" xr:uid="{00000000-0005-0000-0000-0000250C0000}"/>
    <cellStyle name="Data no deci 3 2 2 4 3" xfId="3111" xr:uid="{00000000-0005-0000-0000-0000260C0000}"/>
    <cellStyle name="Data no deci 3 2 2 5" xfId="3112" xr:uid="{00000000-0005-0000-0000-0000270C0000}"/>
    <cellStyle name="Data no deci 3 2 3" xfId="3113" xr:uid="{00000000-0005-0000-0000-0000280C0000}"/>
    <cellStyle name="Data no deci 3 2 3 2" xfId="3114" xr:uid="{00000000-0005-0000-0000-0000290C0000}"/>
    <cellStyle name="Data no deci 3 2 3 2 2" xfId="3115" xr:uid="{00000000-0005-0000-0000-00002A0C0000}"/>
    <cellStyle name="Data no deci 3 2 3 2 2 2" xfId="3116" xr:uid="{00000000-0005-0000-0000-00002B0C0000}"/>
    <cellStyle name="Data no deci 3 2 3 2 2 2 2" xfId="3117" xr:uid="{00000000-0005-0000-0000-00002C0C0000}"/>
    <cellStyle name="Data no deci 3 2 3 2 2 3" xfId="3118" xr:uid="{00000000-0005-0000-0000-00002D0C0000}"/>
    <cellStyle name="Data no deci 3 2 3 2 3" xfId="3119" xr:uid="{00000000-0005-0000-0000-00002E0C0000}"/>
    <cellStyle name="Data no deci 3 2 3 2 3 2" xfId="3120" xr:uid="{00000000-0005-0000-0000-00002F0C0000}"/>
    <cellStyle name="Data no deci 3 2 3 2 4" xfId="3121" xr:uid="{00000000-0005-0000-0000-0000300C0000}"/>
    <cellStyle name="Data no deci 3 2 3 3" xfId="3122" xr:uid="{00000000-0005-0000-0000-0000310C0000}"/>
    <cellStyle name="Data no deci 3 2 3 3 2" xfId="3123" xr:uid="{00000000-0005-0000-0000-0000320C0000}"/>
    <cellStyle name="Data no deci 3 2 3 3 2 2" xfId="3124" xr:uid="{00000000-0005-0000-0000-0000330C0000}"/>
    <cellStyle name="Data no deci 3 2 3 3 2 2 2" xfId="3125" xr:uid="{00000000-0005-0000-0000-0000340C0000}"/>
    <cellStyle name="Data no deci 3 2 3 3 2 3" xfId="3126" xr:uid="{00000000-0005-0000-0000-0000350C0000}"/>
    <cellStyle name="Data no deci 3 2 3 3 3" xfId="3127" xr:uid="{00000000-0005-0000-0000-0000360C0000}"/>
    <cellStyle name="Data no deci 3 2 3 3 3 2" xfId="3128" xr:uid="{00000000-0005-0000-0000-0000370C0000}"/>
    <cellStyle name="Data no deci 3 2 3 3 4" xfId="3129" xr:uid="{00000000-0005-0000-0000-0000380C0000}"/>
    <cellStyle name="Data no deci 3 2 3 4" xfId="3130" xr:uid="{00000000-0005-0000-0000-0000390C0000}"/>
    <cellStyle name="Data no deci 3 2 3 4 2" xfId="3131" xr:uid="{00000000-0005-0000-0000-00003A0C0000}"/>
    <cellStyle name="Data no deci 3 2 3 4 2 2" xfId="3132" xr:uid="{00000000-0005-0000-0000-00003B0C0000}"/>
    <cellStyle name="Data no deci 3 2 3 4 3" xfId="3133" xr:uid="{00000000-0005-0000-0000-00003C0C0000}"/>
    <cellStyle name="Data no deci 3 2 3 5" xfId="3134" xr:uid="{00000000-0005-0000-0000-00003D0C0000}"/>
    <cellStyle name="Data no deci 3 2 4" xfId="3135" xr:uid="{00000000-0005-0000-0000-00003E0C0000}"/>
    <cellStyle name="Data no deci 3 2 4 2" xfId="3136" xr:uid="{00000000-0005-0000-0000-00003F0C0000}"/>
    <cellStyle name="Data no deci 3 2 4 2 2" xfId="3137" xr:uid="{00000000-0005-0000-0000-0000400C0000}"/>
    <cellStyle name="Data no deci 3 2 4 2 2 2" xfId="3138" xr:uid="{00000000-0005-0000-0000-0000410C0000}"/>
    <cellStyle name="Data no deci 3 2 4 2 3" xfId="3139" xr:uid="{00000000-0005-0000-0000-0000420C0000}"/>
    <cellStyle name="Data no deci 3 2 4 3" xfId="3140" xr:uid="{00000000-0005-0000-0000-0000430C0000}"/>
    <cellStyle name="Data no deci 3 2 4 3 2" xfId="3141" xr:uid="{00000000-0005-0000-0000-0000440C0000}"/>
    <cellStyle name="Data no deci 3 2 4 4" xfId="3142" xr:uid="{00000000-0005-0000-0000-0000450C0000}"/>
    <cellStyle name="Data no deci 3 2 5" xfId="3143" xr:uid="{00000000-0005-0000-0000-0000460C0000}"/>
    <cellStyle name="Data no deci 3 2 5 2" xfId="3144" xr:uid="{00000000-0005-0000-0000-0000470C0000}"/>
    <cellStyle name="Data no deci 3 2 5 2 2" xfId="3145" xr:uid="{00000000-0005-0000-0000-0000480C0000}"/>
    <cellStyle name="Data no deci 3 2 5 2 2 2" xfId="3146" xr:uid="{00000000-0005-0000-0000-0000490C0000}"/>
    <cellStyle name="Data no deci 3 2 5 2 3" xfId="3147" xr:uid="{00000000-0005-0000-0000-00004A0C0000}"/>
    <cellStyle name="Data no deci 3 2 5 3" xfId="3148" xr:uid="{00000000-0005-0000-0000-00004B0C0000}"/>
    <cellStyle name="Data no deci 3 2 5 3 2" xfId="3149" xr:uid="{00000000-0005-0000-0000-00004C0C0000}"/>
    <cellStyle name="Data no deci 3 2 5 4" xfId="3150" xr:uid="{00000000-0005-0000-0000-00004D0C0000}"/>
    <cellStyle name="Data no deci 3 2 6" xfId="3151" xr:uid="{00000000-0005-0000-0000-00004E0C0000}"/>
    <cellStyle name="Data no deci 3 2 6 2" xfId="3152" xr:uid="{00000000-0005-0000-0000-00004F0C0000}"/>
    <cellStyle name="Data no deci 3 2 6 2 2" xfId="3153" xr:uid="{00000000-0005-0000-0000-0000500C0000}"/>
    <cellStyle name="Data no deci 3 2 6 3" xfId="3154" xr:uid="{00000000-0005-0000-0000-0000510C0000}"/>
    <cellStyle name="Data no deci 3 2 7" xfId="3155" xr:uid="{00000000-0005-0000-0000-0000520C0000}"/>
    <cellStyle name="Data no deci 3 3" xfId="3156" xr:uid="{00000000-0005-0000-0000-0000530C0000}"/>
    <cellStyle name="Data no deci 3 3 2" xfId="3157" xr:uid="{00000000-0005-0000-0000-0000540C0000}"/>
    <cellStyle name="Data no deci 3 3 2 2" xfId="3158" xr:uid="{00000000-0005-0000-0000-0000550C0000}"/>
    <cellStyle name="Data no deci 3 3 2 2 2" xfId="3159" xr:uid="{00000000-0005-0000-0000-0000560C0000}"/>
    <cellStyle name="Data no deci 3 3 2 2 2 2" xfId="3160" xr:uid="{00000000-0005-0000-0000-0000570C0000}"/>
    <cellStyle name="Data no deci 3 3 2 2 3" xfId="3161" xr:uid="{00000000-0005-0000-0000-0000580C0000}"/>
    <cellStyle name="Data no deci 3 3 2 3" xfId="3162" xr:uid="{00000000-0005-0000-0000-0000590C0000}"/>
    <cellStyle name="Data no deci 3 3 2 3 2" xfId="3163" xr:uid="{00000000-0005-0000-0000-00005A0C0000}"/>
    <cellStyle name="Data no deci 3 3 2 4" xfId="3164" xr:uid="{00000000-0005-0000-0000-00005B0C0000}"/>
    <cellStyle name="Data no deci 3 3 3" xfId="3165" xr:uid="{00000000-0005-0000-0000-00005C0C0000}"/>
    <cellStyle name="Data no deci 3 3 3 2" xfId="3166" xr:uid="{00000000-0005-0000-0000-00005D0C0000}"/>
    <cellStyle name="Data no deci 3 3 3 2 2" xfId="3167" xr:uid="{00000000-0005-0000-0000-00005E0C0000}"/>
    <cellStyle name="Data no deci 3 3 3 2 2 2" xfId="3168" xr:uid="{00000000-0005-0000-0000-00005F0C0000}"/>
    <cellStyle name="Data no deci 3 3 3 2 3" xfId="3169" xr:uid="{00000000-0005-0000-0000-0000600C0000}"/>
    <cellStyle name="Data no deci 3 3 3 3" xfId="3170" xr:uid="{00000000-0005-0000-0000-0000610C0000}"/>
    <cellStyle name="Data no deci 3 3 3 3 2" xfId="3171" xr:uid="{00000000-0005-0000-0000-0000620C0000}"/>
    <cellStyle name="Data no deci 3 3 3 4" xfId="3172" xr:uid="{00000000-0005-0000-0000-0000630C0000}"/>
    <cellStyle name="Data no deci 3 3 4" xfId="3173" xr:uid="{00000000-0005-0000-0000-0000640C0000}"/>
    <cellStyle name="Data no deci 3 3 4 2" xfId="3174" xr:uid="{00000000-0005-0000-0000-0000650C0000}"/>
    <cellStyle name="Data no deci 3 3 4 2 2" xfId="3175" xr:uid="{00000000-0005-0000-0000-0000660C0000}"/>
    <cellStyle name="Data no deci 3 3 4 3" xfId="3176" xr:uid="{00000000-0005-0000-0000-0000670C0000}"/>
    <cellStyle name="Data no deci 3 3 5" xfId="3177" xr:uid="{00000000-0005-0000-0000-0000680C0000}"/>
    <cellStyle name="Data no deci 3 4" xfId="3178" xr:uid="{00000000-0005-0000-0000-0000690C0000}"/>
    <cellStyle name="Data no deci 3 4 2" xfId="3179" xr:uid="{00000000-0005-0000-0000-00006A0C0000}"/>
    <cellStyle name="Data no deci 3 4 2 2" xfId="3180" xr:uid="{00000000-0005-0000-0000-00006B0C0000}"/>
    <cellStyle name="Data no deci 3 4 2 2 2" xfId="3181" xr:uid="{00000000-0005-0000-0000-00006C0C0000}"/>
    <cellStyle name="Data no deci 3 4 2 2 2 2" xfId="3182" xr:uid="{00000000-0005-0000-0000-00006D0C0000}"/>
    <cellStyle name="Data no deci 3 4 2 2 3" xfId="3183" xr:uid="{00000000-0005-0000-0000-00006E0C0000}"/>
    <cellStyle name="Data no deci 3 4 2 3" xfId="3184" xr:uid="{00000000-0005-0000-0000-00006F0C0000}"/>
    <cellStyle name="Data no deci 3 4 2 3 2" xfId="3185" xr:uid="{00000000-0005-0000-0000-0000700C0000}"/>
    <cellStyle name="Data no deci 3 4 2 4" xfId="3186" xr:uid="{00000000-0005-0000-0000-0000710C0000}"/>
    <cellStyle name="Data no deci 3 4 3" xfId="3187" xr:uid="{00000000-0005-0000-0000-0000720C0000}"/>
    <cellStyle name="Data no deci 3 4 3 2" xfId="3188" xr:uid="{00000000-0005-0000-0000-0000730C0000}"/>
    <cellStyle name="Data no deci 3 4 3 2 2" xfId="3189" xr:uid="{00000000-0005-0000-0000-0000740C0000}"/>
    <cellStyle name="Data no deci 3 4 3 2 2 2" xfId="3190" xr:uid="{00000000-0005-0000-0000-0000750C0000}"/>
    <cellStyle name="Data no deci 3 4 3 2 3" xfId="3191" xr:uid="{00000000-0005-0000-0000-0000760C0000}"/>
    <cellStyle name="Data no deci 3 4 3 3" xfId="3192" xr:uid="{00000000-0005-0000-0000-0000770C0000}"/>
    <cellStyle name="Data no deci 3 4 3 3 2" xfId="3193" xr:uid="{00000000-0005-0000-0000-0000780C0000}"/>
    <cellStyle name="Data no deci 3 4 3 4" xfId="3194" xr:uid="{00000000-0005-0000-0000-0000790C0000}"/>
    <cellStyle name="Data no deci 3 4 4" xfId="3195" xr:uid="{00000000-0005-0000-0000-00007A0C0000}"/>
    <cellStyle name="Data no deci 3 4 4 2" xfId="3196" xr:uid="{00000000-0005-0000-0000-00007B0C0000}"/>
    <cellStyle name="Data no deci 3 4 4 2 2" xfId="3197" xr:uid="{00000000-0005-0000-0000-00007C0C0000}"/>
    <cellStyle name="Data no deci 3 4 4 3" xfId="3198" xr:uid="{00000000-0005-0000-0000-00007D0C0000}"/>
    <cellStyle name="Data no deci 3 4 5" xfId="3199" xr:uid="{00000000-0005-0000-0000-00007E0C0000}"/>
    <cellStyle name="Data no deci 3 5" xfId="3200" xr:uid="{00000000-0005-0000-0000-00007F0C0000}"/>
    <cellStyle name="Data no deci 3 5 2" xfId="3201" xr:uid="{00000000-0005-0000-0000-0000800C0000}"/>
    <cellStyle name="Data no deci 3 5 2 2" xfId="3202" xr:uid="{00000000-0005-0000-0000-0000810C0000}"/>
    <cellStyle name="Data no deci 3 5 2 2 2" xfId="3203" xr:uid="{00000000-0005-0000-0000-0000820C0000}"/>
    <cellStyle name="Data no deci 3 5 2 2 2 2" xfId="3204" xr:uid="{00000000-0005-0000-0000-0000830C0000}"/>
    <cellStyle name="Data no deci 3 5 2 2 3" xfId="3205" xr:uid="{00000000-0005-0000-0000-0000840C0000}"/>
    <cellStyle name="Data no deci 3 5 2 3" xfId="3206" xr:uid="{00000000-0005-0000-0000-0000850C0000}"/>
    <cellStyle name="Data no deci 3 5 2 3 2" xfId="3207" xr:uid="{00000000-0005-0000-0000-0000860C0000}"/>
    <cellStyle name="Data no deci 3 5 2 4" xfId="3208" xr:uid="{00000000-0005-0000-0000-0000870C0000}"/>
    <cellStyle name="Data no deci 3 5 3" xfId="3209" xr:uid="{00000000-0005-0000-0000-0000880C0000}"/>
    <cellStyle name="Data no deci 3 5 3 2" xfId="3210" xr:uid="{00000000-0005-0000-0000-0000890C0000}"/>
    <cellStyle name="Data no deci 3 5 3 2 2" xfId="3211" xr:uid="{00000000-0005-0000-0000-00008A0C0000}"/>
    <cellStyle name="Data no deci 3 5 3 3" xfId="3212" xr:uid="{00000000-0005-0000-0000-00008B0C0000}"/>
    <cellStyle name="Data no deci 3 5 4" xfId="3213" xr:uid="{00000000-0005-0000-0000-00008C0C0000}"/>
    <cellStyle name="Data no deci 3 5 4 2" xfId="3214" xr:uid="{00000000-0005-0000-0000-00008D0C0000}"/>
    <cellStyle name="Data no deci 3 5 5" xfId="3215" xr:uid="{00000000-0005-0000-0000-00008E0C0000}"/>
    <cellStyle name="Data no deci 3 6" xfId="3216" xr:uid="{00000000-0005-0000-0000-00008F0C0000}"/>
    <cellStyle name="Data no deci 3 6 2" xfId="3217" xr:uid="{00000000-0005-0000-0000-0000900C0000}"/>
    <cellStyle name="Data no deci 3 6 2 2" xfId="3218" xr:uid="{00000000-0005-0000-0000-0000910C0000}"/>
    <cellStyle name="Data no deci 3 6 2 2 2" xfId="3219" xr:uid="{00000000-0005-0000-0000-0000920C0000}"/>
    <cellStyle name="Data no deci 3 6 2 3" xfId="3220" xr:uid="{00000000-0005-0000-0000-0000930C0000}"/>
    <cellStyle name="Data no deci 3 6 3" xfId="3221" xr:uid="{00000000-0005-0000-0000-0000940C0000}"/>
    <cellStyle name="Data no deci 3 6 3 2" xfId="3222" xr:uid="{00000000-0005-0000-0000-0000950C0000}"/>
    <cellStyle name="Data no deci 3 6 4" xfId="3223" xr:uid="{00000000-0005-0000-0000-0000960C0000}"/>
    <cellStyle name="Data no deci 3 7" xfId="3224" xr:uid="{00000000-0005-0000-0000-0000970C0000}"/>
    <cellStyle name="Data no deci 3 8" xfId="3225" xr:uid="{00000000-0005-0000-0000-0000980C0000}"/>
    <cellStyle name="Data no deci 3 9" xfId="3226" xr:uid="{00000000-0005-0000-0000-0000990C0000}"/>
    <cellStyle name="Data no deci 4" xfId="3227" xr:uid="{00000000-0005-0000-0000-00009A0C0000}"/>
    <cellStyle name="Data no deci 4 2" xfId="3228" xr:uid="{00000000-0005-0000-0000-00009B0C0000}"/>
    <cellStyle name="Data no deci 4 2 2" xfId="3229" xr:uid="{00000000-0005-0000-0000-00009C0C0000}"/>
    <cellStyle name="Data no deci 4 2 2 2" xfId="3230" xr:uid="{00000000-0005-0000-0000-00009D0C0000}"/>
    <cellStyle name="Data no deci 4 2 2 2 2" xfId="3231" xr:uid="{00000000-0005-0000-0000-00009E0C0000}"/>
    <cellStyle name="Data no deci 4 2 2 2 2 2" xfId="3232" xr:uid="{00000000-0005-0000-0000-00009F0C0000}"/>
    <cellStyle name="Data no deci 4 2 2 2 3" xfId="3233" xr:uid="{00000000-0005-0000-0000-0000A00C0000}"/>
    <cellStyle name="Data no deci 4 2 2 3" xfId="3234" xr:uid="{00000000-0005-0000-0000-0000A10C0000}"/>
    <cellStyle name="Data no deci 4 2 2 3 2" xfId="3235" xr:uid="{00000000-0005-0000-0000-0000A20C0000}"/>
    <cellStyle name="Data no deci 4 2 2 4" xfId="3236" xr:uid="{00000000-0005-0000-0000-0000A30C0000}"/>
    <cellStyle name="Data no deci 4 2 3" xfId="3237" xr:uid="{00000000-0005-0000-0000-0000A40C0000}"/>
    <cellStyle name="Data no deci 4 2 3 2" xfId="3238" xr:uid="{00000000-0005-0000-0000-0000A50C0000}"/>
    <cellStyle name="Data no deci 4 2 3 2 2" xfId="3239" xr:uid="{00000000-0005-0000-0000-0000A60C0000}"/>
    <cellStyle name="Data no deci 4 2 3 2 2 2" xfId="3240" xr:uid="{00000000-0005-0000-0000-0000A70C0000}"/>
    <cellStyle name="Data no deci 4 2 3 2 3" xfId="3241" xr:uid="{00000000-0005-0000-0000-0000A80C0000}"/>
    <cellStyle name="Data no deci 4 2 3 3" xfId="3242" xr:uid="{00000000-0005-0000-0000-0000A90C0000}"/>
    <cellStyle name="Data no deci 4 2 3 3 2" xfId="3243" xr:uid="{00000000-0005-0000-0000-0000AA0C0000}"/>
    <cellStyle name="Data no deci 4 2 3 4" xfId="3244" xr:uid="{00000000-0005-0000-0000-0000AB0C0000}"/>
    <cellStyle name="Data no deci 4 2 4" xfId="3245" xr:uid="{00000000-0005-0000-0000-0000AC0C0000}"/>
    <cellStyle name="Data no deci 4 2 4 2" xfId="3246" xr:uid="{00000000-0005-0000-0000-0000AD0C0000}"/>
    <cellStyle name="Data no deci 4 2 4 2 2" xfId="3247" xr:uid="{00000000-0005-0000-0000-0000AE0C0000}"/>
    <cellStyle name="Data no deci 4 2 4 3" xfId="3248" xr:uid="{00000000-0005-0000-0000-0000AF0C0000}"/>
    <cellStyle name="Data no deci 4 2 5" xfId="3249" xr:uid="{00000000-0005-0000-0000-0000B00C0000}"/>
    <cellStyle name="Data no deci 4 3" xfId="3250" xr:uid="{00000000-0005-0000-0000-0000B10C0000}"/>
    <cellStyle name="Data no deci 4 3 2" xfId="3251" xr:uid="{00000000-0005-0000-0000-0000B20C0000}"/>
    <cellStyle name="Data no deci 4 3 2 2" xfId="3252" xr:uid="{00000000-0005-0000-0000-0000B30C0000}"/>
    <cellStyle name="Data no deci 4 3 2 2 2" xfId="3253" xr:uid="{00000000-0005-0000-0000-0000B40C0000}"/>
    <cellStyle name="Data no deci 4 3 2 2 2 2" xfId="3254" xr:uid="{00000000-0005-0000-0000-0000B50C0000}"/>
    <cellStyle name="Data no deci 4 3 2 2 3" xfId="3255" xr:uid="{00000000-0005-0000-0000-0000B60C0000}"/>
    <cellStyle name="Data no deci 4 3 2 3" xfId="3256" xr:uid="{00000000-0005-0000-0000-0000B70C0000}"/>
    <cellStyle name="Data no deci 4 3 2 3 2" xfId="3257" xr:uid="{00000000-0005-0000-0000-0000B80C0000}"/>
    <cellStyle name="Data no deci 4 3 2 4" xfId="3258" xr:uid="{00000000-0005-0000-0000-0000B90C0000}"/>
    <cellStyle name="Data no deci 4 3 3" xfId="3259" xr:uid="{00000000-0005-0000-0000-0000BA0C0000}"/>
    <cellStyle name="Data no deci 4 3 3 2" xfId="3260" xr:uid="{00000000-0005-0000-0000-0000BB0C0000}"/>
    <cellStyle name="Data no deci 4 3 3 2 2" xfId="3261" xr:uid="{00000000-0005-0000-0000-0000BC0C0000}"/>
    <cellStyle name="Data no deci 4 3 3 2 2 2" xfId="3262" xr:uid="{00000000-0005-0000-0000-0000BD0C0000}"/>
    <cellStyle name="Data no deci 4 3 3 2 3" xfId="3263" xr:uid="{00000000-0005-0000-0000-0000BE0C0000}"/>
    <cellStyle name="Data no deci 4 3 3 3" xfId="3264" xr:uid="{00000000-0005-0000-0000-0000BF0C0000}"/>
    <cellStyle name="Data no deci 4 3 3 3 2" xfId="3265" xr:uid="{00000000-0005-0000-0000-0000C00C0000}"/>
    <cellStyle name="Data no deci 4 3 3 4" xfId="3266" xr:uid="{00000000-0005-0000-0000-0000C10C0000}"/>
    <cellStyle name="Data no deci 4 3 4" xfId="3267" xr:uid="{00000000-0005-0000-0000-0000C20C0000}"/>
    <cellStyle name="Data no deci 4 3 4 2" xfId="3268" xr:uid="{00000000-0005-0000-0000-0000C30C0000}"/>
    <cellStyle name="Data no deci 4 3 4 2 2" xfId="3269" xr:uid="{00000000-0005-0000-0000-0000C40C0000}"/>
    <cellStyle name="Data no deci 4 3 4 3" xfId="3270" xr:uid="{00000000-0005-0000-0000-0000C50C0000}"/>
    <cellStyle name="Data no deci 4 3 5" xfId="3271" xr:uid="{00000000-0005-0000-0000-0000C60C0000}"/>
    <cellStyle name="Data no deci 4 4" xfId="3272" xr:uid="{00000000-0005-0000-0000-0000C70C0000}"/>
    <cellStyle name="Data no deci 4 4 2" xfId="3273" xr:uid="{00000000-0005-0000-0000-0000C80C0000}"/>
    <cellStyle name="Data no deci 4 4 2 2" xfId="3274" xr:uid="{00000000-0005-0000-0000-0000C90C0000}"/>
    <cellStyle name="Data no deci 4 4 2 2 2" xfId="3275" xr:uid="{00000000-0005-0000-0000-0000CA0C0000}"/>
    <cellStyle name="Data no deci 4 4 2 3" xfId="3276" xr:uid="{00000000-0005-0000-0000-0000CB0C0000}"/>
    <cellStyle name="Data no deci 4 4 3" xfId="3277" xr:uid="{00000000-0005-0000-0000-0000CC0C0000}"/>
    <cellStyle name="Data no deci 4 4 3 2" xfId="3278" xr:uid="{00000000-0005-0000-0000-0000CD0C0000}"/>
    <cellStyle name="Data no deci 4 4 4" xfId="3279" xr:uid="{00000000-0005-0000-0000-0000CE0C0000}"/>
    <cellStyle name="Data no deci 4 5" xfId="3280" xr:uid="{00000000-0005-0000-0000-0000CF0C0000}"/>
    <cellStyle name="Data no deci 4 5 2" xfId="3281" xr:uid="{00000000-0005-0000-0000-0000D00C0000}"/>
    <cellStyle name="Data no deci 4 5 2 2" xfId="3282" xr:uid="{00000000-0005-0000-0000-0000D10C0000}"/>
    <cellStyle name="Data no deci 4 5 2 2 2" xfId="3283" xr:uid="{00000000-0005-0000-0000-0000D20C0000}"/>
    <cellStyle name="Data no deci 4 5 2 3" xfId="3284" xr:uid="{00000000-0005-0000-0000-0000D30C0000}"/>
    <cellStyle name="Data no deci 4 5 3" xfId="3285" xr:uid="{00000000-0005-0000-0000-0000D40C0000}"/>
    <cellStyle name="Data no deci 4 5 3 2" xfId="3286" xr:uid="{00000000-0005-0000-0000-0000D50C0000}"/>
    <cellStyle name="Data no deci 4 5 4" xfId="3287" xr:uid="{00000000-0005-0000-0000-0000D60C0000}"/>
    <cellStyle name="Data no deci 4 6" xfId="3288" xr:uid="{00000000-0005-0000-0000-0000D70C0000}"/>
    <cellStyle name="Data no deci 4 6 2" xfId="3289" xr:uid="{00000000-0005-0000-0000-0000D80C0000}"/>
    <cellStyle name="Data no deci 4 6 2 2" xfId="3290" xr:uid="{00000000-0005-0000-0000-0000D90C0000}"/>
    <cellStyle name="Data no deci 4 6 3" xfId="3291" xr:uid="{00000000-0005-0000-0000-0000DA0C0000}"/>
    <cellStyle name="Data no deci 4 7" xfId="3292" xr:uid="{00000000-0005-0000-0000-0000DB0C0000}"/>
    <cellStyle name="Data no deci 5" xfId="3293" xr:uid="{00000000-0005-0000-0000-0000DC0C0000}"/>
    <cellStyle name="Data no deci 5 2" xfId="3294" xr:uid="{00000000-0005-0000-0000-0000DD0C0000}"/>
    <cellStyle name="Data no deci 5 2 2" xfId="3295" xr:uid="{00000000-0005-0000-0000-0000DE0C0000}"/>
    <cellStyle name="Data no deci 5 2 2 2" xfId="3296" xr:uid="{00000000-0005-0000-0000-0000DF0C0000}"/>
    <cellStyle name="Data no deci 5 2 2 2 2" xfId="3297" xr:uid="{00000000-0005-0000-0000-0000E00C0000}"/>
    <cellStyle name="Data no deci 5 2 2 3" xfId="3298" xr:uid="{00000000-0005-0000-0000-0000E10C0000}"/>
    <cellStyle name="Data no deci 5 2 3" xfId="3299" xr:uid="{00000000-0005-0000-0000-0000E20C0000}"/>
    <cellStyle name="Data no deci 5 2 3 2" xfId="3300" xr:uid="{00000000-0005-0000-0000-0000E30C0000}"/>
    <cellStyle name="Data no deci 5 2 4" xfId="3301" xr:uid="{00000000-0005-0000-0000-0000E40C0000}"/>
    <cellStyle name="Data no deci 5 3" xfId="3302" xr:uid="{00000000-0005-0000-0000-0000E50C0000}"/>
    <cellStyle name="Data no deci 5 3 2" xfId="3303" xr:uid="{00000000-0005-0000-0000-0000E60C0000}"/>
    <cellStyle name="Data no deci 5 3 2 2" xfId="3304" xr:uid="{00000000-0005-0000-0000-0000E70C0000}"/>
    <cellStyle name="Data no deci 5 3 2 2 2" xfId="3305" xr:uid="{00000000-0005-0000-0000-0000E80C0000}"/>
    <cellStyle name="Data no deci 5 3 2 3" xfId="3306" xr:uid="{00000000-0005-0000-0000-0000E90C0000}"/>
    <cellStyle name="Data no deci 5 3 3" xfId="3307" xr:uid="{00000000-0005-0000-0000-0000EA0C0000}"/>
    <cellStyle name="Data no deci 5 3 3 2" xfId="3308" xr:uid="{00000000-0005-0000-0000-0000EB0C0000}"/>
    <cellStyle name="Data no deci 5 3 4" xfId="3309" xr:uid="{00000000-0005-0000-0000-0000EC0C0000}"/>
    <cellStyle name="Data no deci 5 4" xfId="3310" xr:uid="{00000000-0005-0000-0000-0000ED0C0000}"/>
    <cellStyle name="Data no deci 5 4 2" xfId="3311" xr:uid="{00000000-0005-0000-0000-0000EE0C0000}"/>
    <cellStyle name="Data no deci 5 4 2 2" xfId="3312" xr:uid="{00000000-0005-0000-0000-0000EF0C0000}"/>
    <cellStyle name="Data no deci 5 4 3" xfId="3313" xr:uid="{00000000-0005-0000-0000-0000F00C0000}"/>
    <cellStyle name="Data no deci 5 5" xfId="3314" xr:uid="{00000000-0005-0000-0000-0000F10C0000}"/>
    <cellStyle name="Data no deci 6" xfId="3315" xr:uid="{00000000-0005-0000-0000-0000F20C0000}"/>
    <cellStyle name="Data no deci 6 2" xfId="3316" xr:uid="{00000000-0005-0000-0000-0000F30C0000}"/>
    <cellStyle name="Data no deci 6 2 2" xfId="3317" xr:uid="{00000000-0005-0000-0000-0000F40C0000}"/>
    <cellStyle name="Data no deci 6 2 2 2" xfId="3318" xr:uid="{00000000-0005-0000-0000-0000F50C0000}"/>
    <cellStyle name="Data no deci 6 2 2 2 2" xfId="3319" xr:uid="{00000000-0005-0000-0000-0000F60C0000}"/>
    <cellStyle name="Data no deci 6 2 2 3" xfId="3320" xr:uid="{00000000-0005-0000-0000-0000F70C0000}"/>
    <cellStyle name="Data no deci 6 2 3" xfId="3321" xr:uid="{00000000-0005-0000-0000-0000F80C0000}"/>
    <cellStyle name="Data no deci 6 2 3 2" xfId="3322" xr:uid="{00000000-0005-0000-0000-0000F90C0000}"/>
    <cellStyle name="Data no deci 6 2 4" xfId="3323" xr:uid="{00000000-0005-0000-0000-0000FA0C0000}"/>
    <cellStyle name="Data no deci 6 3" xfId="3324" xr:uid="{00000000-0005-0000-0000-0000FB0C0000}"/>
    <cellStyle name="Data no deci 6 3 2" xfId="3325" xr:uid="{00000000-0005-0000-0000-0000FC0C0000}"/>
    <cellStyle name="Data no deci 6 3 2 2" xfId="3326" xr:uid="{00000000-0005-0000-0000-0000FD0C0000}"/>
    <cellStyle name="Data no deci 6 3 2 2 2" xfId="3327" xr:uid="{00000000-0005-0000-0000-0000FE0C0000}"/>
    <cellStyle name="Data no deci 6 3 2 3" xfId="3328" xr:uid="{00000000-0005-0000-0000-0000FF0C0000}"/>
    <cellStyle name="Data no deci 6 3 3" xfId="3329" xr:uid="{00000000-0005-0000-0000-0000000D0000}"/>
    <cellStyle name="Data no deci 6 3 3 2" xfId="3330" xr:uid="{00000000-0005-0000-0000-0000010D0000}"/>
    <cellStyle name="Data no deci 6 3 4" xfId="3331" xr:uid="{00000000-0005-0000-0000-0000020D0000}"/>
    <cellStyle name="Data no deci 6 4" xfId="3332" xr:uid="{00000000-0005-0000-0000-0000030D0000}"/>
    <cellStyle name="Data no deci 6 4 2" xfId="3333" xr:uid="{00000000-0005-0000-0000-0000040D0000}"/>
    <cellStyle name="Data no deci 6 4 2 2" xfId="3334" xr:uid="{00000000-0005-0000-0000-0000050D0000}"/>
    <cellStyle name="Data no deci 6 4 3" xfId="3335" xr:uid="{00000000-0005-0000-0000-0000060D0000}"/>
    <cellStyle name="Data no deci 6 5" xfId="3336" xr:uid="{00000000-0005-0000-0000-0000070D0000}"/>
    <cellStyle name="Data no deci 7" xfId="3337" xr:uid="{00000000-0005-0000-0000-0000080D0000}"/>
    <cellStyle name="Data no deci 7 2" xfId="3338" xr:uid="{00000000-0005-0000-0000-0000090D0000}"/>
    <cellStyle name="Data no deci 7 2 2" xfId="3339" xr:uid="{00000000-0005-0000-0000-00000A0D0000}"/>
    <cellStyle name="Data no deci 7 2 2 2" xfId="3340" xr:uid="{00000000-0005-0000-0000-00000B0D0000}"/>
    <cellStyle name="Data no deci 7 2 2 2 2" xfId="3341" xr:uid="{00000000-0005-0000-0000-00000C0D0000}"/>
    <cellStyle name="Data no deci 7 2 2 3" xfId="3342" xr:uid="{00000000-0005-0000-0000-00000D0D0000}"/>
    <cellStyle name="Data no deci 7 2 3" xfId="3343" xr:uid="{00000000-0005-0000-0000-00000E0D0000}"/>
    <cellStyle name="Data no deci 7 2 3 2" xfId="3344" xr:uid="{00000000-0005-0000-0000-00000F0D0000}"/>
    <cellStyle name="Data no deci 7 2 4" xfId="3345" xr:uid="{00000000-0005-0000-0000-0000100D0000}"/>
    <cellStyle name="Data no deci 7 3" xfId="3346" xr:uid="{00000000-0005-0000-0000-0000110D0000}"/>
    <cellStyle name="Data no deci 7 3 2" xfId="3347" xr:uid="{00000000-0005-0000-0000-0000120D0000}"/>
    <cellStyle name="Data no deci 7 3 2 2" xfId="3348" xr:uid="{00000000-0005-0000-0000-0000130D0000}"/>
    <cellStyle name="Data no deci 7 3 3" xfId="3349" xr:uid="{00000000-0005-0000-0000-0000140D0000}"/>
    <cellStyle name="Data no deci 7 4" xfId="3350" xr:uid="{00000000-0005-0000-0000-0000150D0000}"/>
    <cellStyle name="Data no deci 7 4 2" xfId="3351" xr:uid="{00000000-0005-0000-0000-0000160D0000}"/>
    <cellStyle name="Data no deci 7 5" xfId="3352" xr:uid="{00000000-0005-0000-0000-0000170D0000}"/>
    <cellStyle name="Data no deci 8" xfId="3353" xr:uid="{00000000-0005-0000-0000-0000180D0000}"/>
    <cellStyle name="Data no deci 8 2" xfId="3354" xr:uid="{00000000-0005-0000-0000-0000190D0000}"/>
    <cellStyle name="Data no deci 8 2 2" xfId="3355" xr:uid="{00000000-0005-0000-0000-00001A0D0000}"/>
    <cellStyle name="Data no deci 8 2 2 2" xfId="3356" xr:uid="{00000000-0005-0000-0000-00001B0D0000}"/>
    <cellStyle name="Data no deci 8 2 3" xfId="3357" xr:uid="{00000000-0005-0000-0000-00001C0D0000}"/>
    <cellStyle name="Data no deci 8 3" xfId="3358" xr:uid="{00000000-0005-0000-0000-00001D0D0000}"/>
    <cellStyle name="Data no deci 8 3 2" xfId="3359" xr:uid="{00000000-0005-0000-0000-00001E0D0000}"/>
    <cellStyle name="Data no deci 8 4" xfId="3360" xr:uid="{00000000-0005-0000-0000-00001F0D0000}"/>
    <cellStyle name="Data no deci 9" xfId="3361" xr:uid="{00000000-0005-0000-0000-0000200D0000}"/>
    <cellStyle name="Data Superscript" xfId="3362" xr:uid="{00000000-0005-0000-0000-0000210D0000}"/>
    <cellStyle name="Data Superscript 10" xfId="3363" xr:uid="{00000000-0005-0000-0000-0000220D0000}"/>
    <cellStyle name="Data Superscript 11" xfId="3364" xr:uid="{00000000-0005-0000-0000-0000230D0000}"/>
    <cellStyle name="Data Superscript 2" xfId="3365" xr:uid="{00000000-0005-0000-0000-0000240D0000}"/>
    <cellStyle name="Data Superscript 2 10" xfId="3366" xr:uid="{00000000-0005-0000-0000-0000250D0000}"/>
    <cellStyle name="Data Superscript 2 2" xfId="3367" xr:uid="{00000000-0005-0000-0000-0000260D0000}"/>
    <cellStyle name="Data Superscript 2 2 2" xfId="3368" xr:uid="{00000000-0005-0000-0000-0000270D0000}"/>
    <cellStyle name="Data Superscript 2 2 2 2" xfId="3369" xr:uid="{00000000-0005-0000-0000-0000280D0000}"/>
    <cellStyle name="Data Superscript 2 2 2 2 2" xfId="3370" xr:uid="{00000000-0005-0000-0000-0000290D0000}"/>
    <cellStyle name="Data Superscript 2 2 2 2 2 2" xfId="3371" xr:uid="{00000000-0005-0000-0000-00002A0D0000}"/>
    <cellStyle name="Data Superscript 2 2 2 2 2 2 2" xfId="3372" xr:uid="{00000000-0005-0000-0000-00002B0D0000}"/>
    <cellStyle name="Data Superscript 2 2 2 2 2 3" xfId="3373" xr:uid="{00000000-0005-0000-0000-00002C0D0000}"/>
    <cellStyle name="Data Superscript 2 2 2 2 3" xfId="3374" xr:uid="{00000000-0005-0000-0000-00002D0D0000}"/>
    <cellStyle name="Data Superscript 2 2 2 2 3 2" xfId="3375" xr:uid="{00000000-0005-0000-0000-00002E0D0000}"/>
    <cellStyle name="Data Superscript 2 2 2 2 4" xfId="3376" xr:uid="{00000000-0005-0000-0000-00002F0D0000}"/>
    <cellStyle name="Data Superscript 2 2 2 3" xfId="3377" xr:uid="{00000000-0005-0000-0000-0000300D0000}"/>
    <cellStyle name="Data Superscript 2 2 2 3 2" xfId="3378" xr:uid="{00000000-0005-0000-0000-0000310D0000}"/>
    <cellStyle name="Data Superscript 2 2 2 3 2 2" xfId="3379" xr:uid="{00000000-0005-0000-0000-0000320D0000}"/>
    <cellStyle name="Data Superscript 2 2 2 3 2 2 2" xfId="3380" xr:uid="{00000000-0005-0000-0000-0000330D0000}"/>
    <cellStyle name="Data Superscript 2 2 2 3 2 3" xfId="3381" xr:uid="{00000000-0005-0000-0000-0000340D0000}"/>
    <cellStyle name="Data Superscript 2 2 2 3 3" xfId="3382" xr:uid="{00000000-0005-0000-0000-0000350D0000}"/>
    <cellStyle name="Data Superscript 2 2 2 3 3 2" xfId="3383" xr:uid="{00000000-0005-0000-0000-0000360D0000}"/>
    <cellStyle name="Data Superscript 2 2 2 3 4" xfId="3384" xr:uid="{00000000-0005-0000-0000-0000370D0000}"/>
    <cellStyle name="Data Superscript 2 2 2 4" xfId="3385" xr:uid="{00000000-0005-0000-0000-0000380D0000}"/>
    <cellStyle name="Data Superscript 2 2 2 4 2" xfId="3386" xr:uid="{00000000-0005-0000-0000-0000390D0000}"/>
    <cellStyle name="Data Superscript 2 2 2 4 2 2" xfId="3387" xr:uid="{00000000-0005-0000-0000-00003A0D0000}"/>
    <cellStyle name="Data Superscript 2 2 2 4 3" xfId="3388" xr:uid="{00000000-0005-0000-0000-00003B0D0000}"/>
    <cellStyle name="Data Superscript 2 2 2 5" xfId="3389" xr:uid="{00000000-0005-0000-0000-00003C0D0000}"/>
    <cellStyle name="Data Superscript 2 2 3" xfId="3390" xr:uid="{00000000-0005-0000-0000-00003D0D0000}"/>
    <cellStyle name="Data Superscript 2 2 3 2" xfId="3391" xr:uid="{00000000-0005-0000-0000-00003E0D0000}"/>
    <cellStyle name="Data Superscript 2 2 3 2 2" xfId="3392" xr:uid="{00000000-0005-0000-0000-00003F0D0000}"/>
    <cellStyle name="Data Superscript 2 2 3 2 2 2" xfId="3393" xr:uid="{00000000-0005-0000-0000-0000400D0000}"/>
    <cellStyle name="Data Superscript 2 2 3 2 2 2 2" xfId="3394" xr:uid="{00000000-0005-0000-0000-0000410D0000}"/>
    <cellStyle name="Data Superscript 2 2 3 2 2 3" xfId="3395" xr:uid="{00000000-0005-0000-0000-0000420D0000}"/>
    <cellStyle name="Data Superscript 2 2 3 2 3" xfId="3396" xr:uid="{00000000-0005-0000-0000-0000430D0000}"/>
    <cellStyle name="Data Superscript 2 2 3 2 3 2" xfId="3397" xr:uid="{00000000-0005-0000-0000-0000440D0000}"/>
    <cellStyle name="Data Superscript 2 2 3 2 4" xfId="3398" xr:uid="{00000000-0005-0000-0000-0000450D0000}"/>
    <cellStyle name="Data Superscript 2 2 3 3" xfId="3399" xr:uid="{00000000-0005-0000-0000-0000460D0000}"/>
    <cellStyle name="Data Superscript 2 2 3 3 2" xfId="3400" xr:uid="{00000000-0005-0000-0000-0000470D0000}"/>
    <cellStyle name="Data Superscript 2 2 3 3 2 2" xfId="3401" xr:uid="{00000000-0005-0000-0000-0000480D0000}"/>
    <cellStyle name="Data Superscript 2 2 3 3 2 2 2" xfId="3402" xr:uid="{00000000-0005-0000-0000-0000490D0000}"/>
    <cellStyle name="Data Superscript 2 2 3 3 2 3" xfId="3403" xr:uid="{00000000-0005-0000-0000-00004A0D0000}"/>
    <cellStyle name="Data Superscript 2 2 3 3 3" xfId="3404" xr:uid="{00000000-0005-0000-0000-00004B0D0000}"/>
    <cellStyle name="Data Superscript 2 2 3 3 3 2" xfId="3405" xr:uid="{00000000-0005-0000-0000-00004C0D0000}"/>
    <cellStyle name="Data Superscript 2 2 3 3 4" xfId="3406" xr:uid="{00000000-0005-0000-0000-00004D0D0000}"/>
    <cellStyle name="Data Superscript 2 2 3 4" xfId="3407" xr:uid="{00000000-0005-0000-0000-00004E0D0000}"/>
    <cellStyle name="Data Superscript 2 2 3 4 2" xfId="3408" xr:uid="{00000000-0005-0000-0000-00004F0D0000}"/>
    <cellStyle name="Data Superscript 2 2 3 4 2 2" xfId="3409" xr:uid="{00000000-0005-0000-0000-0000500D0000}"/>
    <cellStyle name="Data Superscript 2 2 3 4 3" xfId="3410" xr:uid="{00000000-0005-0000-0000-0000510D0000}"/>
    <cellStyle name="Data Superscript 2 2 3 5" xfId="3411" xr:uid="{00000000-0005-0000-0000-0000520D0000}"/>
    <cellStyle name="Data Superscript 2 2 4" xfId="3412" xr:uid="{00000000-0005-0000-0000-0000530D0000}"/>
    <cellStyle name="Data Superscript 2 2 4 2" xfId="3413" xr:uid="{00000000-0005-0000-0000-0000540D0000}"/>
    <cellStyle name="Data Superscript 2 2 4 2 2" xfId="3414" xr:uid="{00000000-0005-0000-0000-0000550D0000}"/>
    <cellStyle name="Data Superscript 2 2 4 2 2 2" xfId="3415" xr:uid="{00000000-0005-0000-0000-0000560D0000}"/>
    <cellStyle name="Data Superscript 2 2 4 2 3" xfId="3416" xr:uid="{00000000-0005-0000-0000-0000570D0000}"/>
    <cellStyle name="Data Superscript 2 2 4 3" xfId="3417" xr:uid="{00000000-0005-0000-0000-0000580D0000}"/>
    <cellStyle name="Data Superscript 2 2 4 3 2" xfId="3418" xr:uid="{00000000-0005-0000-0000-0000590D0000}"/>
    <cellStyle name="Data Superscript 2 2 4 4" xfId="3419" xr:uid="{00000000-0005-0000-0000-00005A0D0000}"/>
    <cellStyle name="Data Superscript 2 2 5" xfId="3420" xr:uid="{00000000-0005-0000-0000-00005B0D0000}"/>
    <cellStyle name="Data Superscript 2 2 5 2" xfId="3421" xr:uid="{00000000-0005-0000-0000-00005C0D0000}"/>
    <cellStyle name="Data Superscript 2 2 5 2 2" xfId="3422" xr:uid="{00000000-0005-0000-0000-00005D0D0000}"/>
    <cellStyle name="Data Superscript 2 2 5 2 2 2" xfId="3423" xr:uid="{00000000-0005-0000-0000-00005E0D0000}"/>
    <cellStyle name="Data Superscript 2 2 5 2 3" xfId="3424" xr:uid="{00000000-0005-0000-0000-00005F0D0000}"/>
    <cellStyle name="Data Superscript 2 2 5 3" xfId="3425" xr:uid="{00000000-0005-0000-0000-0000600D0000}"/>
    <cellStyle name="Data Superscript 2 2 5 3 2" xfId="3426" xr:uid="{00000000-0005-0000-0000-0000610D0000}"/>
    <cellStyle name="Data Superscript 2 2 5 4" xfId="3427" xr:uid="{00000000-0005-0000-0000-0000620D0000}"/>
    <cellStyle name="Data Superscript 2 2 6" xfId="3428" xr:uid="{00000000-0005-0000-0000-0000630D0000}"/>
    <cellStyle name="Data Superscript 2 2 6 2" xfId="3429" xr:uid="{00000000-0005-0000-0000-0000640D0000}"/>
    <cellStyle name="Data Superscript 2 2 6 2 2" xfId="3430" xr:uid="{00000000-0005-0000-0000-0000650D0000}"/>
    <cellStyle name="Data Superscript 2 2 6 3" xfId="3431" xr:uid="{00000000-0005-0000-0000-0000660D0000}"/>
    <cellStyle name="Data Superscript 2 2 7" xfId="3432" xr:uid="{00000000-0005-0000-0000-0000670D0000}"/>
    <cellStyle name="Data Superscript 2 3" xfId="3433" xr:uid="{00000000-0005-0000-0000-0000680D0000}"/>
    <cellStyle name="Data Superscript 2 3 2" xfId="3434" xr:uid="{00000000-0005-0000-0000-0000690D0000}"/>
    <cellStyle name="Data Superscript 2 3 2 2" xfId="3435" xr:uid="{00000000-0005-0000-0000-00006A0D0000}"/>
    <cellStyle name="Data Superscript 2 3 2 2 2" xfId="3436" xr:uid="{00000000-0005-0000-0000-00006B0D0000}"/>
    <cellStyle name="Data Superscript 2 3 2 2 2 2" xfId="3437" xr:uid="{00000000-0005-0000-0000-00006C0D0000}"/>
    <cellStyle name="Data Superscript 2 3 2 2 2 2 2" xfId="3438" xr:uid="{00000000-0005-0000-0000-00006D0D0000}"/>
    <cellStyle name="Data Superscript 2 3 2 2 2 3" xfId="3439" xr:uid="{00000000-0005-0000-0000-00006E0D0000}"/>
    <cellStyle name="Data Superscript 2 3 2 2 3" xfId="3440" xr:uid="{00000000-0005-0000-0000-00006F0D0000}"/>
    <cellStyle name="Data Superscript 2 3 2 2 3 2" xfId="3441" xr:uid="{00000000-0005-0000-0000-0000700D0000}"/>
    <cellStyle name="Data Superscript 2 3 2 2 4" xfId="3442" xr:uid="{00000000-0005-0000-0000-0000710D0000}"/>
    <cellStyle name="Data Superscript 2 3 2 3" xfId="3443" xr:uid="{00000000-0005-0000-0000-0000720D0000}"/>
    <cellStyle name="Data Superscript 2 3 2 3 2" xfId="3444" xr:uid="{00000000-0005-0000-0000-0000730D0000}"/>
    <cellStyle name="Data Superscript 2 3 2 3 2 2" xfId="3445" xr:uid="{00000000-0005-0000-0000-0000740D0000}"/>
    <cellStyle name="Data Superscript 2 3 2 3 2 2 2" xfId="3446" xr:uid="{00000000-0005-0000-0000-0000750D0000}"/>
    <cellStyle name="Data Superscript 2 3 2 3 2 3" xfId="3447" xr:uid="{00000000-0005-0000-0000-0000760D0000}"/>
    <cellStyle name="Data Superscript 2 3 2 3 3" xfId="3448" xr:uid="{00000000-0005-0000-0000-0000770D0000}"/>
    <cellStyle name="Data Superscript 2 3 2 3 3 2" xfId="3449" xr:uid="{00000000-0005-0000-0000-0000780D0000}"/>
    <cellStyle name="Data Superscript 2 3 2 3 4" xfId="3450" xr:uid="{00000000-0005-0000-0000-0000790D0000}"/>
    <cellStyle name="Data Superscript 2 3 2 4" xfId="3451" xr:uid="{00000000-0005-0000-0000-00007A0D0000}"/>
    <cellStyle name="Data Superscript 2 3 2 4 2" xfId="3452" xr:uid="{00000000-0005-0000-0000-00007B0D0000}"/>
    <cellStyle name="Data Superscript 2 3 2 4 2 2" xfId="3453" xr:uid="{00000000-0005-0000-0000-00007C0D0000}"/>
    <cellStyle name="Data Superscript 2 3 2 4 3" xfId="3454" xr:uid="{00000000-0005-0000-0000-00007D0D0000}"/>
    <cellStyle name="Data Superscript 2 3 2 5" xfId="3455" xr:uid="{00000000-0005-0000-0000-00007E0D0000}"/>
    <cellStyle name="Data Superscript 2 3 3" xfId="3456" xr:uid="{00000000-0005-0000-0000-00007F0D0000}"/>
    <cellStyle name="Data Superscript 2 3 3 2" xfId="3457" xr:uid="{00000000-0005-0000-0000-0000800D0000}"/>
    <cellStyle name="Data Superscript 2 3 3 2 2" xfId="3458" xr:uid="{00000000-0005-0000-0000-0000810D0000}"/>
    <cellStyle name="Data Superscript 2 3 3 2 2 2" xfId="3459" xr:uid="{00000000-0005-0000-0000-0000820D0000}"/>
    <cellStyle name="Data Superscript 2 3 3 2 2 2 2" xfId="3460" xr:uid="{00000000-0005-0000-0000-0000830D0000}"/>
    <cellStyle name="Data Superscript 2 3 3 2 2 3" xfId="3461" xr:uid="{00000000-0005-0000-0000-0000840D0000}"/>
    <cellStyle name="Data Superscript 2 3 3 2 3" xfId="3462" xr:uid="{00000000-0005-0000-0000-0000850D0000}"/>
    <cellStyle name="Data Superscript 2 3 3 2 3 2" xfId="3463" xr:uid="{00000000-0005-0000-0000-0000860D0000}"/>
    <cellStyle name="Data Superscript 2 3 3 2 4" xfId="3464" xr:uid="{00000000-0005-0000-0000-0000870D0000}"/>
    <cellStyle name="Data Superscript 2 3 3 3" xfId="3465" xr:uid="{00000000-0005-0000-0000-0000880D0000}"/>
    <cellStyle name="Data Superscript 2 3 3 3 2" xfId="3466" xr:uid="{00000000-0005-0000-0000-0000890D0000}"/>
    <cellStyle name="Data Superscript 2 3 3 3 2 2" xfId="3467" xr:uid="{00000000-0005-0000-0000-00008A0D0000}"/>
    <cellStyle name="Data Superscript 2 3 3 3 2 2 2" xfId="3468" xr:uid="{00000000-0005-0000-0000-00008B0D0000}"/>
    <cellStyle name="Data Superscript 2 3 3 3 2 3" xfId="3469" xr:uid="{00000000-0005-0000-0000-00008C0D0000}"/>
    <cellStyle name="Data Superscript 2 3 3 3 3" xfId="3470" xr:uid="{00000000-0005-0000-0000-00008D0D0000}"/>
    <cellStyle name="Data Superscript 2 3 3 3 3 2" xfId="3471" xr:uid="{00000000-0005-0000-0000-00008E0D0000}"/>
    <cellStyle name="Data Superscript 2 3 3 3 4" xfId="3472" xr:uid="{00000000-0005-0000-0000-00008F0D0000}"/>
    <cellStyle name="Data Superscript 2 3 3 4" xfId="3473" xr:uid="{00000000-0005-0000-0000-0000900D0000}"/>
    <cellStyle name="Data Superscript 2 3 3 4 2" xfId="3474" xr:uid="{00000000-0005-0000-0000-0000910D0000}"/>
    <cellStyle name="Data Superscript 2 3 3 4 2 2" xfId="3475" xr:uid="{00000000-0005-0000-0000-0000920D0000}"/>
    <cellStyle name="Data Superscript 2 3 3 4 3" xfId="3476" xr:uid="{00000000-0005-0000-0000-0000930D0000}"/>
    <cellStyle name="Data Superscript 2 3 3 5" xfId="3477" xr:uid="{00000000-0005-0000-0000-0000940D0000}"/>
    <cellStyle name="Data Superscript 2 3 4" xfId="3478" xr:uid="{00000000-0005-0000-0000-0000950D0000}"/>
    <cellStyle name="Data Superscript 2 3 4 2" xfId="3479" xr:uid="{00000000-0005-0000-0000-0000960D0000}"/>
    <cellStyle name="Data Superscript 2 3 4 2 2" xfId="3480" xr:uid="{00000000-0005-0000-0000-0000970D0000}"/>
    <cellStyle name="Data Superscript 2 3 4 2 2 2" xfId="3481" xr:uid="{00000000-0005-0000-0000-0000980D0000}"/>
    <cellStyle name="Data Superscript 2 3 4 2 3" xfId="3482" xr:uid="{00000000-0005-0000-0000-0000990D0000}"/>
    <cellStyle name="Data Superscript 2 3 4 3" xfId="3483" xr:uid="{00000000-0005-0000-0000-00009A0D0000}"/>
    <cellStyle name="Data Superscript 2 3 4 3 2" xfId="3484" xr:uid="{00000000-0005-0000-0000-00009B0D0000}"/>
    <cellStyle name="Data Superscript 2 3 4 4" xfId="3485" xr:uid="{00000000-0005-0000-0000-00009C0D0000}"/>
    <cellStyle name="Data Superscript 2 3 5" xfId="3486" xr:uid="{00000000-0005-0000-0000-00009D0D0000}"/>
    <cellStyle name="Data Superscript 2 3 5 2" xfId="3487" xr:uid="{00000000-0005-0000-0000-00009E0D0000}"/>
    <cellStyle name="Data Superscript 2 3 5 2 2" xfId="3488" xr:uid="{00000000-0005-0000-0000-00009F0D0000}"/>
    <cellStyle name="Data Superscript 2 3 5 2 2 2" xfId="3489" xr:uid="{00000000-0005-0000-0000-0000A00D0000}"/>
    <cellStyle name="Data Superscript 2 3 5 2 3" xfId="3490" xr:uid="{00000000-0005-0000-0000-0000A10D0000}"/>
    <cellStyle name="Data Superscript 2 3 5 3" xfId="3491" xr:uid="{00000000-0005-0000-0000-0000A20D0000}"/>
    <cellStyle name="Data Superscript 2 3 5 3 2" xfId="3492" xr:uid="{00000000-0005-0000-0000-0000A30D0000}"/>
    <cellStyle name="Data Superscript 2 3 5 4" xfId="3493" xr:uid="{00000000-0005-0000-0000-0000A40D0000}"/>
    <cellStyle name="Data Superscript 2 3 6" xfId="3494" xr:uid="{00000000-0005-0000-0000-0000A50D0000}"/>
    <cellStyle name="Data Superscript 2 3 6 2" xfId="3495" xr:uid="{00000000-0005-0000-0000-0000A60D0000}"/>
    <cellStyle name="Data Superscript 2 3 6 2 2" xfId="3496" xr:uid="{00000000-0005-0000-0000-0000A70D0000}"/>
    <cellStyle name="Data Superscript 2 3 6 3" xfId="3497" xr:uid="{00000000-0005-0000-0000-0000A80D0000}"/>
    <cellStyle name="Data Superscript 2 3 7" xfId="3498" xr:uid="{00000000-0005-0000-0000-0000A90D0000}"/>
    <cellStyle name="Data Superscript 2 4" xfId="3499" xr:uid="{00000000-0005-0000-0000-0000AA0D0000}"/>
    <cellStyle name="Data Superscript 2 4 2" xfId="3500" xr:uid="{00000000-0005-0000-0000-0000AB0D0000}"/>
    <cellStyle name="Data Superscript 2 4 2 2" xfId="3501" xr:uid="{00000000-0005-0000-0000-0000AC0D0000}"/>
    <cellStyle name="Data Superscript 2 4 2 2 2" xfId="3502" xr:uid="{00000000-0005-0000-0000-0000AD0D0000}"/>
    <cellStyle name="Data Superscript 2 4 2 2 2 2" xfId="3503" xr:uid="{00000000-0005-0000-0000-0000AE0D0000}"/>
    <cellStyle name="Data Superscript 2 4 2 2 3" xfId="3504" xr:uid="{00000000-0005-0000-0000-0000AF0D0000}"/>
    <cellStyle name="Data Superscript 2 4 2 3" xfId="3505" xr:uid="{00000000-0005-0000-0000-0000B00D0000}"/>
    <cellStyle name="Data Superscript 2 4 2 3 2" xfId="3506" xr:uid="{00000000-0005-0000-0000-0000B10D0000}"/>
    <cellStyle name="Data Superscript 2 4 2 4" xfId="3507" xr:uid="{00000000-0005-0000-0000-0000B20D0000}"/>
    <cellStyle name="Data Superscript 2 4 3" xfId="3508" xr:uid="{00000000-0005-0000-0000-0000B30D0000}"/>
    <cellStyle name="Data Superscript 2 4 3 2" xfId="3509" xr:uid="{00000000-0005-0000-0000-0000B40D0000}"/>
    <cellStyle name="Data Superscript 2 4 3 2 2" xfId="3510" xr:uid="{00000000-0005-0000-0000-0000B50D0000}"/>
    <cellStyle name="Data Superscript 2 4 3 2 2 2" xfId="3511" xr:uid="{00000000-0005-0000-0000-0000B60D0000}"/>
    <cellStyle name="Data Superscript 2 4 3 2 3" xfId="3512" xr:uid="{00000000-0005-0000-0000-0000B70D0000}"/>
    <cellStyle name="Data Superscript 2 4 3 3" xfId="3513" xr:uid="{00000000-0005-0000-0000-0000B80D0000}"/>
    <cellStyle name="Data Superscript 2 4 3 3 2" xfId="3514" xr:uid="{00000000-0005-0000-0000-0000B90D0000}"/>
    <cellStyle name="Data Superscript 2 4 3 4" xfId="3515" xr:uid="{00000000-0005-0000-0000-0000BA0D0000}"/>
    <cellStyle name="Data Superscript 2 4 4" xfId="3516" xr:uid="{00000000-0005-0000-0000-0000BB0D0000}"/>
    <cellStyle name="Data Superscript 2 4 4 2" xfId="3517" xr:uid="{00000000-0005-0000-0000-0000BC0D0000}"/>
    <cellStyle name="Data Superscript 2 4 4 2 2" xfId="3518" xr:uid="{00000000-0005-0000-0000-0000BD0D0000}"/>
    <cellStyle name="Data Superscript 2 4 4 3" xfId="3519" xr:uid="{00000000-0005-0000-0000-0000BE0D0000}"/>
    <cellStyle name="Data Superscript 2 4 5" xfId="3520" xr:uid="{00000000-0005-0000-0000-0000BF0D0000}"/>
    <cellStyle name="Data Superscript 2 5" xfId="3521" xr:uid="{00000000-0005-0000-0000-0000C00D0000}"/>
    <cellStyle name="Data Superscript 2 5 2" xfId="3522" xr:uid="{00000000-0005-0000-0000-0000C10D0000}"/>
    <cellStyle name="Data Superscript 2 5 2 2" xfId="3523" xr:uid="{00000000-0005-0000-0000-0000C20D0000}"/>
    <cellStyle name="Data Superscript 2 5 2 2 2" xfId="3524" xr:uid="{00000000-0005-0000-0000-0000C30D0000}"/>
    <cellStyle name="Data Superscript 2 5 2 2 2 2" xfId="3525" xr:uid="{00000000-0005-0000-0000-0000C40D0000}"/>
    <cellStyle name="Data Superscript 2 5 2 2 3" xfId="3526" xr:uid="{00000000-0005-0000-0000-0000C50D0000}"/>
    <cellStyle name="Data Superscript 2 5 2 3" xfId="3527" xr:uid="{00000000-0005-0000-0000-0000C60D0000}"/>
    <cellStyle name="Data Superscript 2 5 2 3 2" xfId="3528" xr:uid="{00000000-0005-0000-0000-0000C70D0000}"/>
    <cellStyle name="Data Superscript 2 5 2 4" xfId="3529" xr:uid="{00000000-0005-0000-0000-0000C80D0000}"/>
    <cellStyle name="Data Superscript 2 5 3" xfId="3530" xr:uid="{00000000-0005-0000-0000-0000C90D0000}"/>
    <cellStyle name="Data Superscript 2 5 3 2" xfId="3531" xr:uid="{00000000-0005-0000-0000-0000CA0D0000}"/>
    <cellStyle name="Data Superscript 2 5 3 2 2" xfId="3532" xr:uid="{00000000-0005-0000-0000-0000CB0D0000}"/>
    <cellStyle name="Data Superscript 2 5 3 2 2 2" xfId="3533" xr:uid="{00000000-0005-0000-0000-0000CC0D0000}"/>
    <cellStyle name="Data Superscript 2 5 3 2 3" xfId="3534" xr:uid="{00000000-0005-0000-0000-0000CD0D0000}"/>
    <cellStyle name="Data Superscript 2 5 3 3" xfId="3535" xr:uid="{00000000-0005-0000-0000-0000CE0D0000}"/>
    <cellStyle name="Data Superscript 2 5 3 3 2" xfId="3536" xr:uid="{00000000-0005-0000-0000-0000CF0D0000}"/>
    <cellStyle name="Data Superscript 2 5 3 4" xfId="3537" xr:uid="{00000000-0005-0000-0000-0000D00D0000}"/>
    <cellStyle name="Data Superscript 2 5 4" xfId="3538" xr:uid="{00000000-0005-0000-0000-0000D10D0000}"/>
    <cellStyle name="Data Superscript 2 5 4 2" xfId="3539" xr:uid="{00000000-0005-0000-0000-0000D20D0000}"/>
    <cellStyle name="Data Superscript 2 5 4 2 2" xfId="3540" xr:uid="{00000000-0005-0000-0000-0000D30D0000}"/>
    <cellStyle name="Data Superscript 2 5 4 3" xfId="3541" xr:uid="{00000000-0005-0000-0000-0000D40D0000}"/>
    <cellStyle name="Data Superscript 2 5 5" xfId="3542" xr:uid="{00000000-0005-0000-0000-0000D50D0000}"/>
    <cellStyle name="Data Superscript 2 6" xfId="3543" xr:uid="{00000000-0005-0000-0000-0000D60D0000}"/>
    <cellStyle name="Data Superscript 2 6 2" xfId="3544" xr:uid="{00000000-0005-0000-0000-0000D70D0000}"/>
    <cellStyle name="Data Superscript 2 6 2 2" xfId="3545" xr:uid="{00000000-0005-0000-0000-0000D80D0000}"/>
    <cellStyle name="Data Superscript 2 6 2 2 2" xfId="3546" xr:uid="{00000000-0005-0000-0000-0000D90D0000}"/>
    <cellStyle name="Data Superscript 2 6 2 2 2 2" xfId="3547" xr:uid="{00000000-0005-0000-0000-0000DA0D0000}"/>
    <cellStyle name="Data Superscript 2 6 2 2 3" xfId="3548" xr:uid="{00000000-0005-0000-0000-0000DB0D0000}"/>
    <cellStyle name="Data Superscript 2 6 2 3" xfId="3549" xr:uid="{00000000-0005-0000-0000-0000DC0D0000}"/>
    <cellStyle name="Data Superscript 2 6 2 3 2" xfId="3550" xr:uid="{00000000-0005-0000-0000-0000DD0D0000}"/>
    <cellStyle name="Data Superscript 2 6 2 4" xfId="3551" xr:uid="{00000000-0005-0000-0000-0000DE0D0000}"/>
    <cellStyle name="Data Superscript 2 6 3" xfId="3552" xr:uid="{00000000-0005-0000-0000-0000DF0D0000}"/>
    <cellStyle name="Data Superscript 2 6 3 2" xfId="3553" xr:uid="{00000000-0005-0000-0000-0000E00D0000}"/>
    <cellStyle name="Data Superscript 2 6 3 2 2" xfId="3554" xr:uid="{00000000-0005-0000-0000-0000E10D0000}"/>
    <cellStyle name="Data Superscript 2 6 3 3" xfId="3555" xr:uid="{00000000-0005-0000-0000-0000E20D0000}"/>
    <cellStyle name="Data Superscript 2 6 4" xfId="3556" xr:uid="{00000000-0005-0000-0000-0000E30D0000}"/>
    <cellStyle name="Data Superscript 2 6 4 2" xfId="3557" xr:uid="{00000000-0005-0000-0000-0000E40D0000}"/>
    <cellStyle name="Data Superscript 2 6 5" xfId="3558" xr:uid="{00000000-0005-0000-0000-0000E50D0000}"/>
    <cellStyle name="Data Superscript 2 7" xfId="3559" xr:uid="{00000000-0005-0000-0000-0000E60D0000}"/>
    <cellStyle name="Data Superscript 2 7 2" xfId="3560" xr:uid="{00000000-0005-0000-0000-0000E70D0000}"/>
    <cellStyle name="Data Superscript 2 7 2 2" xfId="3561" xr:uid="{00000000-0005-0000-0000-0000E80D0000}"/>
    <cellStyle name="Data Superscript 2 7 2 2 2" xfId="3562" xr:uid="{00000000-0005-0000-0000-0000E90D0000}"/>
    <cellStyle name="Data Superscript 2 7 2 3" xfId="3563" xr:uid="{00000000-0005-0000-0000-0000EA0D0000}"/>
    <cellStyle name="Data Superscript 2 7 3" xfId="3564" xr:uid="{00000000-0005-0000-0000-0000EB0D0000}"/>
    <cellStyle name="Data Superscript 2 7 3 2" xfId="3565" xr:uid="{00000000-0005-0000-0000-0000EC0D0000}"/>
    <cellStyle name="Data Superscript 2 7 4" xfId="3566" xr:uid="{00000000-0005-0000-0000-0000ED0D0000}"/>
    <cellStyle name="Data Superscript 2 8" xfId="3567" xr:uid="{00000000-0005-0000-0000-0000EE0D0000}"/>
    <cellStyle name="Data Superscript 2 9" xfId="3568" xr:uid="{00000000-0005-0000-0000-0000EF0D0000}"/>
    <cellStyle name="Data Superscript 3" xfId="3569" xr:uid="{00000000-0005-0000-0000-0000F00D0000}"/>
    <cellStyle name="Data Superscript 3 2" xfId="3570" xr:uid="{00000000-0005-0000-0000-0000F10D0000}"/>
    <cellStyle name="Data Superscript 3 2 2" xfId="3571" xr:uid="{00000000-0005-0000-0000-0000F20D0000}"/>
    <cellStyle name="Data Superscript 3 2 2 2" xfId="3572" xr:uid="{00000000-0005-0000-0000-0000F30D0000}"/>
    <cellStyle name="Data Superscript 3 2 2 2 2" xfId="3573" xr:uid="{00000000-0005-0000-0000-0000F40D0000}"/>
    <cellStyle name="Data Superscript 3 2 2 2 2 2" xfId="3574" xr:uid="{00000000-0005-0000-0000-0000F50D0000}"/>
    <cellStyle name="Data Superscript 3 2 2 2 2 2 2" xfId="3575" xr:uid="{00000000-0005-0000-0000-0000F60D0000}"/>
    <cellStyle name="Data Superscript 3 2 2 2 2 3" xfId="3576" xr:uid="{00000000-0005-0000-0000-0000F70D0000}"/>
    <cellStyle name="Data Superscript 3 2 2 2 3" xfId="3577" xr:uid="{00000000-0005-0000-0000-0000F80D0000}"/>
    <cellStyle name="Data Superscript 3 2 2 2 3 2" xfId="3578" xr:uid="{00000000-0005-0000-0000-0000F90D0000}"/>
    <cellStyle name="Data Superscript 3 2 2 2 4" xfId="3579" xr:uid="{00000000-0005-0000-0000-0000FA0D0000}"/>
    <cellStyle name="Data Superscript 3 2 2 3" xfId="3580" xr:uid="{00000000-0005-0000-0000-0000FB0D0000}"/>
    <cellStyle name="Data Superscript 3 2 2 3 2" xfId="3581" xr:uid="{00000000-0005-0000-0000-0000FC0D0000}"/>
    <cellStyle name="Data Superscript 3 2 2 3 2 2" xfId="3582" xr:uid="{00000000-0005-0000-0000-0000FD0D0000}"/>
    <cellStyle name="Data Superscript 3 2 2 3 2 2 2" xfId="3583" xr:uid="{00000000-0005-0000-0000-0000FE0D0000}"/>
    <cellStyle name="Data Superscript 3 2 2 3 2 3" xfId="3584" xr:uid="{00000000-0005-0000-0000-0000FF0D0000}"/>
    <cellStyle name="Data Superscript 3 2 2 3 3" xfId="3585" xr:uid="{00000000-0005-0000-0000-0000000E0000}"/>
    <cellStyle name="Data Superscript 3 2 2 3 3 2" xfId="3586" xr:uid="{00000000-0005-0000-0000-0000010E0000}"/>
    <cellStyle name="Data Superscript 3 2 2 3 4" xfId="3587" xr:uid="{00000000-0005-0000-0000-0000020E0000}"/>
    <cellStyle name="Data Superscript 3 2 2 4" xfId="3588" xr:uid="{00000000-0005-0000-0000-0000030E0000}"/>
    <cellStyle name="Data Superscript 3 2 2 4 2" xfId="3589" xr:uid="{00000000-0005-0000-0000-0000040E0000}"/>
    <cellStyle name="Data Superscript 3 2 2 4 2 2" xfId="3590" xr:uid="{00000000-0005-0000-0000-0000050E0000}"/>
    <cellStyle name="Data Superscript 3 2 2 4 3" xfId="3591" xr:uid="{00000000-0005-0000-0000-0000060E0000}"/>
    <cellStyle name="Data Superscript 3 2 2 5" xfId="3592" xr:uid="{00000000-0005-0000-0000-0000070E0000}"/>
    <cellStyle name="Data Superscript 3 2 3" xfId="3593" xr:uid="{00000000-0005-0000-0000-0000080E0000}"/>
    <cellStyle name="Data Superscript 3 2 3 2" xfId="3594" xr:uid="{00000000-0005-0000-0000-0000090E0000}"/>
    <cellStyle name="Data Superscript 3 2 3 2 2" xfId="3595" xr:uid="{00000000-0005-0000-0000-00000A0E0000}"/>
    <cellStyle name="Data Superscript 3 2 3 2 2 2" xfId="3596" xr:uid="{00000000-0005-0000-0000-00000B0E0000}"/>
    <cellStyle name="Data Superscript 3 2 3 2 2 2 2" xfId="3597" xr:uid="{00000000-0005-0000-0000-00000C0E0000}"/>
    <cellStyle name="Data Superscript 3 2 3 2 2 3" xfId="3598" xr:uid="{00000000-0005-0000-0000-00000D0E0000}"/>
    <cellStyle name="Data Superscript 3 2 3 2 3" xfId="3599" xr:uid="{00000000-0005-0000-0000-00000E0E0000}"/>
    <cellStyle name="Data Superscript 3 2 3 2 3 2" xfId="3600" xr:uid="{00000000-0005-0000-0000-00000F0E0000}"/>
    <cellStyle name="Data Superscript 3 2 3 2 4" xfId="3601" xr:uid="{00000000-0005-0000-0000-0000100E0000}"/>
    <cellStyle name="Data Superscript 3 2 3 3" xfId="3602" xr:uid="{00000000-0005-0000-0000-0000110E0000}"/>
    <cellStyle name="Data Superscript 3 2 3 3 2" xfId="3603" xr:uid="{00000000-0005-0000-0000-0000120E0000}"/>
    <cellStyle name="Data Superscript 3 2 3 3 2 2" xfId="3604" xr:uid="{00000000-0005-0000-0000-0000130E0000}"/>
    <cellStyle name="Data Superscript 3 2 3 3 2 2 2" xfId="3605" xr:uid="{00000000-0005-0000-0000-0000140E0000}"/>
    <cellStyle name="Data Superscript 3 2 3 3 2 3" xfId="3606" xr:uid="{00000000-0005-0000-0000-0000150E0000}"/>
    <cellStyle name="Data Superscript 3 2 3 3 3" xfId="3607" xr:uid="{00000000-0005-0000-0000-0000160E0000}"/>
    <cellStyle name="Data Superscript 3 2 3 3 3 2" xfId="3608" xr:uid="{00000000-0005-0000-0000-0000170E0000}"/>
    <cellStyle name="Data Superscript 3 2 3 3 4" xfId="3609" xr:uid="{00000000-0005-0000-0000-0000180E0000}"/>
    <cellStyle name="Data Superscript 3 2 3 4" xfId="3610" xr:uid="{00000000-0005-0000-0000-0000190E0000}"/>
    <cellStyle name="Data Superscript 3 2 3 4 2" xfId="3611" xr:uid="{00000000-0005-0000-0000-00001A0E0000}"/>
    <cellStyle name="Data Superscript 3 2 3 4 2 2" xfId="3612" xr:uid="{00000000-0005-0000-0000-00001B0E0000}"/>
    <cellStyle name="Data Superscript 3 2 3 4 3" xfId="3613" xr:uid="{00000000-0005-0000-0000-00001C0E0000}"/>
    <cellStyle name="Data Superscript 3 2 3 5" xfId="3614" xr:uid="{00000000-0005-0000-0000-00001D0E0000}"/>
    <cellStyle name="Data Superscript 3 2 4" xfId="3615" xr:uid="{00000000-0005-0000-0000-00001E0E0000}"/>
    <cellStyle name="Data Superscript 3 2 4 2" xfId="3616" xr:uid="{00000000-0005-0000-0000-00001F0E0000}"/>
    <cellStyle name="Data Superscript 3 2 4 2 2" xfId="3617" xr:uid="{00000000-0005-0000-0000-0000200E0000}"/>
    <cellStyle name="Data Superscript 3 2 4 2 2 2" xfId="3618" xr:uid="{00000000-0005-0000-0000-0000210E0000}"/>
    <cellStyle name="Data Superscript 3 2 4 2 3" xfId="3619" xr:uid="{00000000-0005-0000-0000-0000220E0000}"/>
    <cellStyle name="Data Superscript 3 2 4 3" xfId="3620" xr:uid="{00000000-0005-0000-0000-0000230E0000}"/>
    <cellStyle name="Data Superscript 3 2 4 3 2" xfId="3621" xr:uid="{00000000-0005-0000-0000-0000240E0000}"/>
    <cellStyle name="Data Superscript 3 2 4 4" xfId="3622" xr:uid="{00000000-0005-0000-0000-0000250E0000}"/>
    <cellStyle name="Data Superscript 3 2 5" xfId="3623" xr:uid="{00000000-0005-0000-0000-0000260E0000}"/>
    <cellStyle name="Data Superscript 3 2 5 2" xfId="3624" xr:uid="{00000000-0005-0000-0000-0000270E0000}"/>
    <cellStyle name="Data Superscript 3 2 5 2 2" xfId="3625" xr:uid="{00000000-0005-0000-0000-0000280E0000}"/>
    <cellStyle name="Data Superscript 3 2 5 2 2 2" xfId="3626" xr:uid="{00000000-0005-0000-0000-0000290E0000}"/>
    <cellStyle name="Data Superscript 3 2 5 2 3" xfId="3627" xr:uid="{00000000-0005-0000-0000-00002A0E0000}"/>
    <cellStyle name="Data Superscript 3 2 5 3" xfId="3628" xr:uid="{00000000-0005-0000-0000-00002B0E0000}"/>
    <cellStyle name="Data Superscript 3 2 5 3 2" xfId="3629" xr:uid="{00000000-0005-0000-0000-00002C0E0000}"/>
    <cellStyle name="Data Superscript 3 2 5 4" xfId="3630" xr:uid="{00000000-0005-0000-0000-00002D0E0000}"/>
    <cellStyle name="Data Superscript 3 2 6" xfId="3631" xr:uid="{00000000-0005-0000-0000-00002E0E0000}"/>
    <cellStyle name="Data Superscript 3 2 6 2" xfId="3632" xr:uid="{00000000-0005-0000-0000-00002F0E0000}"/>
    <cellStyle name="Data Superscript 3 2 6 2 2" xfId="3633" xr:uid="{00000000-0005-0000-0000-0000300E0000}"/>
    <cellStyle name="Data Superscript 3 2 6 3" xfId="3634" xr:uid="{00000000-0005-0000-0000-0000310E0000}"/>
    <cellStyle name="Data Superscript 3 2 7" xfId="3635" xr:uid="{00000000-0005-0000-0000-0000320E0000}"/>
    <cellStyle name="Data Superscript 3 3" xfId="3636" xr:uid="{00000000-0005-0000-0000-0000330E0000}"/>
    <cellStyle name="Data Superscript 3 3 2" xfId="3637" xr:uid="{00000000-0005-0000-0000-0000340E0000}"/>
    <cellStyle name="Data Superscript 3 3 2 2" xfId="3638" xr:uid="{00000000-0005-0000-0000-0000350E0000}"/>
    <cellStyle name="Data Superscript 3 3 2 2 2" xfId="3639" xr:uid="{00000000-0005-0000-0000-0000360E0000}"/>
    <cellStyle name="Data Superscript 3 3 2 2 2 2" xfId="3640" xr:uid="{00000000-0005-0000-0000-0000370E0000}"/>
    <cellStyle name="Data Superscript 3 3 2 2 3" xfId="3641" xr:uid="{00000000-0005-0000-0000-0000380E0000}"/>
    <cellStyle name="Data Superscript 3 3 2 3" xfId="3642" xr:uid="{00000000-0005-0000-0000-0000390E0000}"/>
    <cellStyle name="Data Superscript 3 3 2 3 2" xfId="3643" xr:uid="{00000000-0005-0000-0000-00003A0E0000}"/>
    <cellStyle name="Data Superscript 3 3 2 4" xfId="3644" xr:uid="{00000000-0005-0000-0000-00003B0E0000}"/>
    <cellStyle name="Data Superscript 3 3 3" xfId="3645" xr:uid="{00000000-0005-0000-0000-00003C0E0000}"/>
    <cellStyle name="Data Superscript 3 3 3 2" xfId="3646" xr:uid="{00000000-0005-0000-0000-00003D0E0000}"/>
    <cellStyle name="Data Superscript 3 3 3 2 2" xfId="3647" xr:uid="{00000000-0005-0000-0000-00003E0E0000}"/>
    <cellStyle name="Data Superscript 3 3 3 2 2 2" xfId="3648" xr:uid="{00000000-0005-0000-0000-00003F0E0000}"/>
    <cellStyle name="Data Superscript 3 3 3 2 3" xfId="3649" xr:uid="{00000000-0005-0000-0000-0000400E0000}"/>
    <cellStyle name="Data Superscript 3 3 3 3" xfId="3650" xr:uid="{00000000-0005-0000-0000-0000410E0000}"/>
    <cellStyle name="Data Superscript 3 3 3 3 2" xfId="3651" xr:uid="{00000000-0005-0000-0000-0000420E0000}"/>
    <cellStyle name="Data Superscript 3 3 3 4" xfId="3652" xr:uid="{00000000-0005-0000-0000-0000430E0000}"/>
    <cellStyle name="Data Superscript 3 3 4" xfId="3653" xr:uid="{00000000-0005-0000-0000-0000440E0000}"/>
    <cellStyle name="Data Superscript 3 3 4 2" xfId="3654" xr:uid="{00000000-0005-0000-0000-0000450E0000}"/>
    <cellStyle name="Data Superscript 3 3 4 2 2" xfId="3655" xr:uid="{00000000-0005-0000-0000-0000460E0000}"/>
    <cellStyle name="Data Superscript 3 3 4 3" xfId="3656" xr:uid="{00000000-0005-0000-0000-0000470E0000}"/>
    <cellStyle name="Data Superscript 3 3 5" xfId="3657" xr:uid="{00000000-0005-0000-0000-0000480E0000}"/>
    <cellStyle name="Data Superscript 3 4" xfId="3658" xr:uid="{00000000-0005-0000-0000-0000490E0000}"/>
    <cellStyle name="Data Superscript 3 4 2" xfId="3659" xr:uid="{00000000-0005-0000-0000-00004A0E0000}"/>
    <cellStyle name="Data Superscript 3 4 2 2" xfId="3660" xr:uid="{00000000-0005-0000-0000-00004B0E0000}"/>
    <cellStyle name="Data Superscript 3 4 2 2 2" xfId="3661" xr:uid="{00000000-0005-0000-0000-00004C0E0000}"/>
    <cellStyle name="Data Superscript 3 4 2 2 2 2" xfId="3662" xr:uid="{00000000-0005-0000-0000-00004D0E0000}"/>
    <cellStyle name="Data Superscript 3 4 2 2 3" xfId="3663" xr:uid="{00000000-0005-0000-0000-00004E0E0000}"/>
    <cellStyle name="Data Superscript 3 4 2 3" xfId="3664" xr:uid="{00000000-0005-0000-0000-00004F0E0000}"/>
    <cellStyle name="Data Superscript 3 4 2 3 2" xfId="3665" xr:uid="{00000000-0005-0000-0000-0000500E0000}"/>
    <cellStyle name="Data Superscript 3 4 2 4" xfId="3666" xr:uid="{00000000-0005-0000-0000-0000510E0000}"/>
    <cellStyle name="Data Superscript 3 4 3" xfId="3667" xr:uid="{00000000-0005-0000-0000-0000520E0000}"/>
    <cellStyle name="Data Superscript 3 4 3 2" xfId="3668" xr:uid="{00000000-0005-0000-0000-0000530E0000}"/>
    <cellStyle name="Data Superscript 3 4 3 2 2" xfId="3669" xr:uid="{00000000-0005-0000-0000-0000540E0000}"/>
    <cellStyle name="Data Superscript 3 4 3 2 2 2" xfId="3670" xr:uid="{00000000-0005-0000-0000-0000550E0000}"/>
    <cellStyle name="Data Superscript 3 4 3 2 3" xfId="3671" xr:uid="{00000000-0005-0000-0000-0000560E0000}"/>
    <cellStyle name="Data Superscript 3 4 3 3" xfId="3672" xr:uid="{00000000-0005-0000-0000-0000570E0000}"/>
    <cellStyle name="Data Superscript 3 4 3 3 2" xfId="3673" xr:uid="{00000000-0005-0000-0000-0000580E0000}"/>
    <cellStyle name="Data Superscript 3 4 3 4" xfId="3674" xr:uid="{00000000-0005-0000-0000-0000590E0000}"/>
    <cellStyle name="Data Superscript 3 4 4" xfId="3675" xr:uid="{00000000-0005-0000-0000-00005A0E0000}"/>
    <cellStyle name="Data Superscript 3 4 4 2" xfId="3676" xr:uid="{00000000-0005-0000-0000-00005B0E0000}"/>
    <cellStyle name="Data Superscript 3 4 4 2 2" xfId="3677" xr:uid="{00000000-0005-0000-0000-00005C0E0000}"/>
    <cellStyle name="Data Superscript 3 4 4 3" xfId="3678" xr:uid="{00000000-0005-0000-0000-00005D0E0000}"/>
    <cellStyle name="Data Superscript 3 4 5" xfId="3679" xr:uid="{00000000-0005-0000-0000-00005E0E0000}"/>
    <cellStyle name="Data Superscript 3 5" xfId="3680" xr:uid="{00000000-0005-0000-0000-00005F0E0000}"/>
    <cellStyle name="Data Superscript 3 5 2" xfId="3681" xr:uid="{00000000-0005-0000-0000-0000600E0000}"/>
    <cellStyle name="Data Superscript 3 5 2 2" xfId="3682" xr:uid="{00000000-0005-0000-0000-0000610E0000}"/>
    <cellStyle name="Data Superscript 3 5 2 2 2" xfId="3683" xr:uid="{00000000-0005-0000-0000-0000620E0000}"/>
    <cellStyle name="Data Superscript 3 5 2 2 2 2" xfId="3684" xr:uid="{00000000-0005-0000-0000-0000630E0000}"/>
    <cellStyle name="Data Superscript 3 5 2 2 3" xfId="3685" xr:uid="{00000000-0005-0000-0000-0000640E0000}"/>
    <cellStyle name="Data Superscript 3 5 2 3" xfId="3686" xr:uid="{00000000-0005-0000-0000-0000650E0000}"/>
    <cellStyle name="Data Superscript 3 5 2 3 2" xfId="3687" xr:uid="{00000000-0005-0000-0000-0000660E0000}"/>
    <cellStyle name="Data Superscript 3 5 2 4" xfId="3688" xr:uid="{00000000-0005-0000-0000-0000670E0000}"/>
    <cellStyle name="Data Superscript 3 5 3" xfId="3689" xr:uid="{00000000-0005-0000-0000-0000680E0000}"/>
    <cellStyle name="Data Superscript 3 5 3 2" xfId="3690" xr:uid="{00000000-0005-0000-0000-0000690E0000}"/>
    <cellStyle name="Data Superscript 3 5 3 2 2" xfId="3691" xr:uid="{00000000-0005-0000-0000-00006A0E0000}"/>
    <cellStyle name="Data Superscript 3 5 3 3" xfId="3692" xr:uid="{00000000-0005-0000-0000-00006B0E0000}"/>
    <cellStyle name="Data Superscript 3 5 4" xfId="3693" xr:uid="{00000000-0005-0000-0000-00006C0E0000}"/>
    <cellStyle name="Data Superscript 3 5 4 2" xfId="3694" xr:uid="{00000000-0005-0000-0000-00006D0E0000}"/>
    <cellStyle name="Data Superscript 3 5 5" xfId="3695" xr:uid="{00000000-0005-0000-0000-00006E0E0000}"/>
    <cellStyle name="Data Superscript 3 6" xfId="3696" xr:uid="{00000000-0005-0000-0000-00006F0E0000}"/>
    <cellStyle name="Data Superscript 3 6 2" xfId="3697" xr:uid="{00000000-0005-0000-0000-0000700E0000}"/>
    <cellStyle name="Data Superscript 3 6 2 2" xfId="3698" xr:uid="{00000000-0005-0000-0000-0000710E0000}"/>
    <cellStyle name="Data Superscript 3 6 2 2 2" xfId="3699" xr:uid="{00000000-0005-0000-0000-0000720E0000}"/>
    <cellStyle name="Data Superscript 3 6 2 3" xfId="3700" xr:uid="{00000000-0005-0000-0000-0000730E0000}"/>
    <cellStyle name="Data Superscript 3 6 3" xfId="3701" xr:uid="{00000000-0005-0000-0000-0000740E0000}"/>
    <cellStyle name="Data Superscript 3 6 3 2" xfId="3702" xr:uid="{00000000-0005-0000-0000-0000750E0000}"/>
    <cellStyle name="Data Superscript 3 6 4" xfId="3703" xr:uid="{00000000-0005-0000-0000-0000760E0000}"/>
    <cellStyle name="Data Superscript 3 7" xfId="3704" xr:uid="{00000000-0005-0000-0000-0000770E0000}"/>
    <cellStyle name="Data Superscript 3 8" xfId="3705" xr:uid="{00000000-0005-0000-0000-0000780E0000}"/>
    <cellStyle name="Data Superscript 3 9" xfId="3706" xr:uid="{00000000-0005-0000-0000-0000790E0000}"/>
    <cellStyle name="Data Superscript 4" xfId="3707" xr:uid="{00000000-0005-0000-0000-00007A0E0000}"/>
    <cellStyle name="Data Superscript 4 2" xfId="3708" xr:uid="{00000000-0005-0000-0000-00007B0E0000}"/>
    <cellStyle name="Data Superscript 4 2 2" xfId="3709" xr:uid="{00000000-0005-0000-0000-00007C0E0000}"/>
    <cellStyle name="Data Superscript 4 2 2 2" xfId="3710" xr:uid="{00000000-0005-0000-0000-00007D0E0000}"/>
    <cellStyle name="Data Superscript 4 2 2 2 2" xfId="3711" xr:uid="{00000000-0005-0000-0000-00007E0E0000}"/>
    <cellStyle name="Data Superscript 4 2 2 2 2 2" xfId="3712" xr:uid="{00000000-0005-0000-0000-00007F0E0000}"/>
    <cellStyle name="Data Superscript 4 2 2 2 3" xfId="3713" xr:uid="{00000000-0005-0000-0000-0000800E0000}"/>
    <cellStyle name="Data Superscript 4 2 2 3" xfId="3714" xr:uid="{00000000-0005-0000-0000-0000810E0000}"/>
    <cellStyle name="Data Superscript 4 2 2 3 2" xfId="3715" xr:uid="{00000000-0005-0000-0000-0000820E0000}"/>
    <cellStyle name="Data Superscript 4 2 2 4" xfId="3716" xr:uid="{00000000-0005-0000-0000-0000830E0000}"/>
    <cellStyle name="Data Superscript 4 2 3" xfId="3717" xr:uid="{00000000-0005-0000-0000-0000840E0000}"/>
    <cellStyle name="Data Superscript 4 2 3 2" xfId="3718" xr:uid="{00000000-0005-0000-0000-0000850E0000}"/>
    <cellStyle name="Data Superscript 4 2 3 2 2" xfId="3719" xr:uid="{00000000-0005-0000-0000-0000860E0000}"/>
    <cellStyle name="Data Superscript 4 2 3 2 2 2" xfId="3720" xr:uid="{00000000-0005-0000-0000-0000870E0000}"/>
    <cellStyle name="Data Superscript 4 2 3 2 3" xfId="3721" xr:uid="{00000000-0005-0000-0000-0000880E0000}"/>
    <cellStyle name="Data Superscript 4 2 3 3" xfId="3722" xr:uid="{00000000-0005-0000-0000-0000890E0000}"/>
    <cellStyle name="Data Superscript 4 2 3 3 2" xfId="3723" xr:uid="{00000000-0005-0000-0000-00008A0E0000}"/>
    <cellStyle name="Data Superscript 4 2 3 4" xfId="3724" xr:uid="{00000000-0005-0000-0000-00008B0E0000}"/>
    <cellStyle name="Data Superscript 4 2 4" xfId="3725" xr:uid="{00000000-0005-0000-0000-00008C0E0000}"/>
    <cellStyle name="Data Superscript 4 2 4 2" xfId="3726" xr:uid="{00000000-0005-0000-0000-00008D0E0000}"/>
    <cellStyle name="Data Superscript 4 2 4 2 2" xfId="3727" xr:uid="{00000000-0005-0000-0000-00008E0E0000}"/>
    <cellStyle name="Data Superscript 4 2 4 3" xfId="3728" xr:uid="{00000000-0005-0000-0000-00008F0E0000}"/>
    <cellStyle name="Data Superscript 4 2 5" xfId="3729" xr:uid="{00000000-0005-0000-0000-0000900E0000}"/>
    <cellStyle name="Data Superscript 4 3" xfId="3730" xr:uid="{00000000-0005-0000-0000-0000910E0000}"/>
    <cellStyle name="Data Superscript 4 3 2" xfId="3731" xr:uid="{00000000-0005-0000-0000-0000920E0000}"/>
    <cellStyle name="Data Superscript 4 3 2 2" xfId="3732" xr:uid="{00000000-0005-0000-0000-0000930E0000}"/>
    <cellStyle name="Data Superscript 4 3 2 2 2" xfId="3733" xr:uid="{00000000-0005-0000-0000-0000940E0000}"/>
    <cellStyle name="Data Superscript 4 3 2 2 2 2" xfId="3734" xr:uid="{00000000-0005-0000-0000-0000950E0000}"/>
    <cellStyle name="Data Superscript 4 3 2 2 3" xfId="3735" xr:uid="{00000000-0005-0000-0000-0000960E0000}"/>
    <cellStyle name="Data Superscript 4 3 2 3" xfId="3736" xr:uid="{00000000-0005-0000-0000-0000970E0000}"/>
    <cellStyle name="Data Superscript 4 3 2 3 2" xfId="3737" xr:uid="{00000000-0005-0000-0000-0000980E0000}"/>
    <cellStyle name="Data Superscript 4 3 2 4" xfId="3738" xr:uid="{00000000-0005-0000-0000-0000990E0000}"/>
    <cellStyle name="Data Superscript 4 3 3" xfId="3739" xr:uid="{00000000-0005-0000-0000-00009A0E0000}"/>
    <cellStyle name="Data Superscript 4 3 3 2" xfId="3740" xr:uid="{00000000-0005-0000-0000-00009B0E0000}"/>
    <cellStyle name="Data Superscript 4 3 3 2 2" xfId="3741" xr:uid="{00000000-0005-0000-0000-00009C0E0000}"/>
    <cellStyle name="Data Superscript 4 3 3 2 2 2" xfId="3742" xr:uid="{00000000-0005-0000-0000-00009D0E0000}"/>
    <cellStyle name="Data Superscript 4 3 3 2 3" xfId="3743" xr:uid="{00000000-0005-0000-0000-00009E0E0000}"/>
    <cellStyle name="Data Superscript 4 3 3 3" xfId="3744" xr:uid="{00000000-0005-0000-0000-00009F0E0000}"/>
    <cellStyle name="Data Superscript 4 3 3 3 2" xfId="3745" xr:uid="{00000000-0005-0000-0000-0000A00E0000}"/>
    <cellStyle name="Data Superscript 4 3 3 4" xfId="3746" xr:uid="{00000000-0005-0000-0000-0000A10E0000}"/>
    <cellStyle name="Data Superscript 4 3 4" xfId="3747" xr:uid="{00000000-0005-0000-0000-0000A20E0000}"/>
    <cellStyle name="Data Superscript 4 3 4 2" xfId="3748" xr:uid="{00000000-0005-0000-0000-0000A30E0000}"/>
    <cellStyle name="Data Superscript 4 3 4 2 2" xfId="3749" xr:uid="{00000000-0005-0000-0000-0000A40E0000}"/>
    <cellStyle name="Data Superscript 4 3 4 3" xfId="3750" xr:uid="{00000000-0005-0000-0000-0000A50E0000}"/>
    <cellStyle name="Data Superscript 4 3 5" xfId="3751" xr:uid="{00000000-0005-0000-0000-0000A60E0000}"/>
    <cellStyle name="Data Superscript 4 4" xfId="3752" xr:uid="{00000000-0005-0000-0000-0000A70E0000}"/>
    <cellStyle name="Data Superscript 4 4 2" xfId="3753" xr:uid="{00000000-0005-0000-0000-0000A80E0000}"/>
    <cellStyle name="Data Superscript 4 4 2 2" xfId="3754" xr:uid="{00000000-0005-0000-0000-0000A90E0000}"/>
    <cellStyle name="Data Superscript 4 4 2 2 2" xfId="3755" xr:uid="{00000000-0005-0000-0000-0000AA0E0000}"/>
    <cellStyle name="Data Superscript 4 4 2 3" xfId="3756" xr:uid="{00000000-0005-0000-0000-0000AB0E0000}"/>
    <cellStyle name="Data Superscript 4 4 3" xfId="3757" xr:uid="{00000000-0005-0000-0000-0000AC0E0000}"/>
    <cellStyle name="Data Superscript 4 4 3 2" xfId="3758" xr:uid="{00000000-0005-0000-0000-0000AD0E0000}"/>
    <cellStyle name="Data Superscript 4 4 4" xfId="3759" xr:uid="{00000000-0005-0000-0000-0000AE0E0000}"/>
    <cellStyle name="Data Superscript 4 5" xfId="3760" xr:uid="{00000000-0005-0000-0000-0000AF0E0000}"/>
    <cellStyle name="Data Superscript 4 5 2" xfId="3761" xr:uid="{00000000-0005-0000-0000-0000B00E0000}"/>
    <cellStyle name="Data Superscript 4 5 2 2" xfId="3762" xr:uid="{00000000-0005-0000-0000-0000B10E0000}"/>
    <cellStyle name="Data Superscript 4 5 2 2 2" xfId="3763" xr:uid="{00000000-0005-0000-0000-0000B20E0000}"/>
    <cellStyle name="Data Superscript 4 5 2 3" xfId="3764" xr:uid="{00000000-0005-0000-0000-0000B30E0000}"/>
    <cellStyle name="Data Superscript 4 5 3" xfId="3765" xr:uid="{00000000-0005-0000-0000-0000B40E0000}"/>
    <cellStyle name="Data Superscript 4 5 3 2" xfId="3766" xr:uid="{00000000-0005-0000-0000-0000B50E0000}"/>
    <cellStyle name="Data Superscript 4 5 4" xfId="3767" xr:uid="{00000000-0005-0000-0000-0000B60E0000}"/>
    <cellStyle name="Data Superscript 4 6" xfId="3768" xr:uid="{00000000-0005-0000-0000-0000B70E0000}"/>
    <cellStyle name="Data Superscript 4 6 2" xfId="3769" xr:uid="{00000000-0005-0000-0000-0000B80E0000}"/>
    <cellStyle name="Data Superscript 4 6 2 2" xfId="3770" xr:uid="{00000000-0005-0000-0000-0000B90E0000}"/>
    <cellStyle name="Data Superscript 4 6 3" xfId="3771" xr:uid="{00000000-0005-0000-0000-0000BA0E0000}"/>
    <cellStyle name="Data Superscript 4 7" xfId="3772" xr:uid="{00000000-0005-0000-0000-0000BB0E0000}"/>
    <cellStyle name="Data Superscript 5" xfId="3773" xr:uid="{00000000-0005-0000-0000-0000BC0E0000}"/>
    <cellStyle name="Data Superscript 5 2" xfId="3774" xr:uid="{00000000-0005-0000-0000-0000BD0E0000}"/>
    <cellStyle name="Data Superscript 5 2 2" xfId="3775" xr:uid="{00000000-0005-0000-0000-0000BE0E0000}"/>
    <cellStyle name="Data Superscript 5 2 2 2" xfId="3776" xr:uid="{00000000-0005-0000-0000-0000BF0E0000}"/>
    <cellStyle name="Data Superscript 5 2 2 2 2" xfId="3777" xr:uid="{00000000-0005-0000-0000-0000C00E0000}"/>
    <cellStyle name="Data Superscript 5 2 2 3" xfId="3778" xr:uid="{00000000-0005-0000-0000-0000C10E0000}"/>
    <cellStyle name="Data Superscript 5 2 3" xfId="3779" xr:uid="{00000000-0005-0000-0000-0000C20E0000}"/>
    <cellStyle name="Data Superscript 5 2 3 2" xfId="3780" xr:uid="{00000000-0005-0000-0000-0000C30E0000}"/>
    <cellStyle name="Data Superscript 5 2 4" xfId="3781" xr:uid="{00000000-0005-0000-0000-0000C40E0000}"/>
    <cellStyle name="Data Superscript 5 3" xfId="3782" xr:uid="{00000000-0005-0000-0000-0000C50E0000}"/>
    <cellStyle name="Data Superscript 5 3 2" xfId="3783" xr:uid="{00000000-0005-0000-0000-0000C60E0000}"/>
    <cellStyle name="Data Superscript 5 3 2 2" xfId="3784" xr:uid="{00000000-0005-0000-0000-0000C70E0000}"/>
    <cellStyle name="Data Superscript 5 3 2 2 2" xfId="3785" xr:uid="{00000000-0005-0000-0000-0000C80E0000}"/>
    <cellStyle name="Data Superscript 5 3 2 3" xfId="3786" xr:uid="{00000000-0005-0000-0000-0000C90E0000}"/>
    <cellStyle name="Data Superscript 5 3 3" xfId="3787" xr:uid="{00000000-0005-0000-0000-0000CA0E0000}"/>
    <cellStyle name="Data Superscript 5 3 3 2" xfId="3788" xr:uid="{00000000-0005-0000-0000-0000CB0E0000}"/>
    <cellStyle name="Data Superscript 5 3 4" xfId="3789" xr:uid="{00000000-0005-0000-0000-0000CC0E0000}"/>
    <cellStyle name="Data Superscript 5 4" xfId="3790" xr:uid="{00000000-0005-0000-0000-0000CD0E0000}"/>
    <cellStyle name="Data Superscript 5 4 2" xfId="3791" xr:uid="{00000000-0005-0000-0000-0000CE0E0000}"/>
    <cellStyle name="Data Superscript 5 4 2 2" xfId="3792" xr:uid="{00000000-0005-0000-0000-0000CF0E0000}"/>
    <cellStyle name="Data Superscript 5 4 3" xfId="3793" xr:uid="{00000000-0005-0000-0000-0000D00E0000}"/>
    <cellStyle name="Data Superscript 5 5" xfId="3794" xr:uid="{00000000-0005-0000-0000-0000D10E0000}"/>
    <cellStyle name="Data Superscript 6" xfId="3795" xr:uid="{00000000-0005-0000-0000-0000D20E0000}"/>
    <cellStyle name="Data Superscript 6 2" xfId="3796" xr:uid="{00000000-0005-0000-0000-0000D30E0000}"/>
    <cellStyle name="Data Superscript 6 2 2" xfId="3797" xr:uid="{00000000-0005-0000-0000-0000D40E0000}"/>
    <cellStyle name="Data Superscript 6 2 2 2" xfId="3798" xr:uid="{00000000-0005-0000-0000-0000D50E0000}"/>
    <cellStyle name="Data Superscript 6 2 2 2 2" xfId="3799" xr:uid="{00000000-0005-0000-0000-0000D60E0000}"/>
    <cellStyle name="Data Superscript 6 2 2 3" xfId="3800" xr:uid="{00000000-0005-0000-0000-0000D70E0000}"/>
    <cellStyle name="Data Superscript 6 2 3" xfId="3801" xr:uid="{00000000-0005-0000-0000-0000D80E0000}"/>
    <cellStyle name="Data Superscript 6 2 3 2" xfId="3802" xr:uid="{00000000-0005-0000-0000-0000D90E0000}"/>
    <cellStyle name="Data Superscript 6 2 4" xfId="3803" xr:uid="{00000000-0005-0000-0000-0000DA0E0000}"/>
    <cellStyle name="Data Superscript 6 3" xfId="3804" xr:uid="{00000000-0005-0000-0000-0000DB0E0000}"/>
    <cellStyle name="Data Superscript 6 3 2" xfId="3805" xr:uid="{00000000-0005-0000-0000-0000DC0E0000}"/>
    <cellStyle name="Data Superscript 6 3 2 2" xfId="3806" xr:uid="{00000000-0005-0000-0000-0000DD0E0000}"/>
    <cellStyle name="Data Superscript 6 3 2 2 2" xfId="3807" xr:uid="{00000000-0005-0000-0000-0000DE0E0000}"/>
    <cellStyle name="Data Superscript 6 3 2 3" xfId="3808" xr:uid="{00000000-0005-0000-0000-0000DF0E0000}"/>
    <cellStyle name="Data Superscript 6 3 3" xfId="3809" xr:uid="{00000000-0005-0000-0000-0000E00E0000}"/>
    <cellStyle name="Data Superscript 6 3 3 2" xfId="3810" xr:uid="{00000000-0005-0000-0000-0000E10E0000}"/>
    <cellStyle name="Data Superscript 6 3 4" xfId="3811" xr:uid="{00000000-0005-0000-0000-0000E20E0000}"/>
    <cellStyle name="Data Superscript 6 4" xfId="3812" xr:uid="{00000000-0005-0000-0000-0000E30E0000}"/>
    <cellStyle name="Data Superscript 6 4 2" xfId="3813" xr:uid="{00000000-0005-0000-0000-0000E40E0000}"/>
    <cellStyle name="Data Superscript 6 4 2 2" xfId="3814" xr:uid="{00000000-0005-0000-0000-0000E50E0000}"/>
    <cellStyle name="Data Superscript 6 4 3" xfId="3815" xr:uid="{00000000-0005-0000-0000-0000E60E0000}"/>
    <cellStyle name="Data Superscript 6 5" xfId="3816" xr:uid="{00000000-0005-0000-0000-0000E70E0000}"/>
    <cellStyle name="Data Superscript 7" xfId="3817" xr:uid="{00000000-0005-0000-0000-0000E80E0000}"/>
    <cellStyle name="Data Superscript 7 2" xfId="3818" xr:uid="{00000000-0005-0000-0000-0000E90E0000}"/>
    <cellStyle name="Data Superscript 7 2 2" xfId="3819" xr:uid="{00000000-0005-0000-0000-0000EA0E0000}"/>
    <cellStyle name="Data Superscript 7 2 2 2" xfId="3820" xr:uid="{00000000-0005-0000-0000-0000EB0E0000}"/>
    <cellStyle name="Data Superscript 7 2 2 2 2" xfId="3821" xr:uid="{00000000-0005-0000-0000-0000EC0E0000}"/>
    <cellStyle name="Data Superscript 7 2 2 3" xfId="3822" xr:uid="{00000000-0005-0000-0000-0000ED0E0000}"/>
    <cellStyle name="Data Superscript 7 2 3" xfId="3823" xr:uid="{00000000-0005-0000-0000-0000EE0E0000}"/>
    <cellStyle name="Data Superscript 7 2 3 2" xfId="3824" xr:uid="{00000000-0005-0000-0000-0000EF0E0000}"/>
    <cellStyle name="Data Superscript 7 2 4" xfId="3825" xr:uid="{00000000-0005-0000-0000-0000F00E0000}"/>
    <cellStyle name="Data Superscript 7 3" xfId="3826" xr:uid="{00000000-0005-0000-0000-0000F10E0000}"/>
    <cellStyle name="Data Superscript 7 3 2" xfId="3827" xr:uid="{00000000-0005-0000-0000-0000F20E0000}"/>
    <cellStyle name="Data Superscript 7 3 2 2" xfId="3828" xr:uid="{00000000-0005-0000-0000-0000F30E0000}"/>
    <cellStyle name="Data Superscript 7 3 3" xfId="3829" xr:uid="{00000000-0005-0000-0000-0000F40E0000}"/>
    <cellStyle name="Data Superscript 7 4" xfId="3830" xr:uid="{00000000-0005-0000-0000-0000F50E0000}"/>
    <cellStyle name="Data Superscript 7 4 2" xfId="3831" xr:uid="{00000000-0005-0000-0000-0000F60E0000}"/>
    <cellStyle name="Data Superscript 7 5" xfId="3832" xr:uid="{00000000-0005-0000-0000-0000F70E0000}"/>
    <cellStyle name="Data Superscript 8" xfId="3833" xr:uid="{00000000-0005-0000-0000-0000F80E0000}"/>
    <cellStyle name="Data Superscript 8 2" xfId="3834" xr:uid="{00000000-0005-0000-0000-0000F90E0000}"/>
    <cellStyle name="Data Superscript 8 2 2" xfId="3835" xr:uid="{00000000-0005-0000-0000-0000FA0E0000}"/>
    <cellStyle name="Data Superscript 8 2 2 2" xfId="3836" xr:uid="{00000000-0005-0000-0000-0000FB0E0000}"/>
    <cellStyle name="Data Superscript 8 2 3" xfId="3837" xr:uid="{00000000-0005-0000-0000-0000FC0E0000}"/>
    <cellStyle name="Data Superscript 8 3" xfId="3838" xr:uid="{00000000-0005-0000-0000-0000FD0E0000}"/>
    <cellStyle name="Data Superscript 8 3 2" xfId="3839" xr:uid="{00000000-0005-0000-0000-0000FE0E0000}"/>
    <cellStyle name="Data Superscript 8 4" xfId="3840" xr:uid="{00000000-0005-0000-0000-0000FF0E0000}"/>
    <cellStyle name="Data Superscript 9" xfId="3841" xr:uid="{00000000-0005-0000-0000-0000000F0000}"/>
    <cellStyle name="Data_1-1A-Regular" xfId="3842" xr:uid="{00000000-0005-0000-0000-0000010F0000}"/>
    <cellStyle name="Data-one deci" xfId="3843" xr:uid="{00000000-0005-0000-0000-0000020F0000}"/>
    <cellStyle name="Data-one deci 10" xfId="3844" xr:uid="{00000000-0005-0000-0000-0000030F0000}"/>
    <cellStyle name="Data-one deci 11" xfId="3845" xr:uid="{00000000-0005-0000-0000-0000040F0000}"/>
    <cellStyle name="Data-one deci 2" xfId="3846" xr:uid="{00000000-0005-0000-0000-0000050F0000}"/>
    <cellStyle name="Data-one deci 2 10" xfId="3847" xr:uid="{00000000-0005-0000-0000-0000060F0000}"/>
    <cellStyle name="Data-one deci 2 2" xfId="3848" xr:uid="{00000000-0005-0000-0000-0000070F0000}"/>
    <cellStyle name="Data-one deci 2 2 2" xfId="3849" xr:uid="{00000000-0005-0000-0000-0000080F0000}"/>
    <cellStyle name="Data-one deci 2 2 2 2" xfId="3850" xr:uid="{00000000-0005-0000-0000-0000090F0000}"/>
    <cellStyle name="Data-one deci 2 2 2 2 2" xfId="3851" xr:uid="{00000000-0005-0000-0000-00000A0F0000}"/>
    <cellStyle name="Data-one deci 2 2 2 2 2 2" xfId="3852" xr:uid="{00000000-0005-0000-0000-00000B0F0000}"/>
    <cellStyle name="Data-one deci 2 2 2 2 2 2 2" xfId="3853" xr:uid="{00000000-0005-0000-0000-00000C0F0000}"/>
    <cellStyle name="Data-one deci 2 2 2 2 2 3" xfId="3854" xr:uid="{00000000-0005-0000-0000-00000D0F0000}"/>
    <cellStyle name="Data-one deci 2 2 2 2 3" xfId="3855" xr:uid="{00000000-0005-0000-0000-00000E0F0000}"/>
    <cellStyle name="Data-one deci 2 2 2 2 3 2" xfId="3856" xr:uid="{00000000-0005-0000-0000-00000F0F0000}"/>
    <cellStyle name="Data-one deci 2 2 2 2 4" xfId="3857" xr:uid="{00000000-0005-0000-0000-0000100F0000}"/>
    <cellStyle name="Data-one deci 2 2 2 3" xfId="3858" xr:uid="{00000000-0005-0000-0000-0000110F0000}"/>
    <cellStyle name="Data-one deci 2 2 2 3 2" xfId="3859" xr:uid="{00000000-0005-0000-0000-0000120F0000}"/>
    <cellStyle name="Data-one deci 2 2 2 3 2 2" xfId="3860" xr:uid="{00000000-0005-0000-0000-0000130F0000}"/>
    <cellStyle name="Data-one deci 2 2 2 3 2 2 2" xfId="3861" xr:uid="{00000000-0005-0000-0000-0000140F0000}"/>
    <cellStyle name="Data-one deci 2 2 2 3 2 3" xfId="3862" xr:uid="{00000000-0005-0000-0000-0000150F0000}"/>
    <cellStyle name="Data-one deci 2 2 2 3 3" xfId="3863" xr:uid="{00000000-0005-0000-0000-0000160F0000}"/>
    <cellStyle name="Data-one deci 2 2 2 3 3 2" xfId="3864" xr:uid="{00000000-0005-0000-0000-0000170F0000}"/>
    <cellStyle name="Data-one deci 2 2 2 3 4" xfId="3865" xr:uid="{00000000-0005-0000-0000-0000180F0000}"/>
    <cellStyle name="Data-one deci 2 2 2 4" xfId="3866" xr:uid="{00000000-0005-0000-0000-0000190F0000}"/>
    <cellStyle name="Data-one deci 2 2 2 4 2" xfId="3867" xr:uid="{00000000-0005-0000-0000-00001A0F0000}"/>
    <cellStyle name="Data-one deci 2 2 2 4 2 2" xfId="3868" xr:uid="{00000000-0005-0000-0000-00001B0F0000}"/>
    <cellStyle name="Data-one deci 2 2 2 4 3" xfId="3869" xr:uid="{00000000-0005-0000-0000-00001C0F0000}"/>
    <cellStyle name="Data-one deci 2 2 2 5" xfId="3870" xr:uid="{00000000-0005-0000-0000-00001D0F0000}"/>
    <cellStyle name="Data-one deci 2 2 3" xfId="3871" xr:uid="{00000000-0005-0000-0000-00001E0F0000}"/>
    <cellStyle name="Data-one deci 2 2 3 2" xfId="3872" xr:uid="{00000000-0005-0000-0000-00001F0F0000}"/>
    <cellStyle name="Data-one deci 2 2 3 2 2" xfId="3873" xr:uid="{00000000-0005-0000-0000-0000200F0000}"/>
    <cellStyle name="Data-one deci 2 2 3 2 2 2" xfId="3874" xr:uid="{00000000-0005-0000-0000-0000210F0000}"/>
    <cellStyle name="Data-one deci 2 2 3 2 2 2 2" xfId="3875" xr:uid="{00000000-0005-0000-0000-0000220F0000}"/>
    <cellStyle name="Data-one deci 2 2 3 2 2 3" xfId="3876" xr:uid="{00000000-0005-0000-0000-0000230F0000}"/>
    <cellStyle name="Data-one deci 2 2 3 2 3" xfId="3877" xr:uid="{00000000-0005-0000-0000-0000240F0000}"/>
    <cellStyle name="Data-one deci 2 2 3 2 3 2" xfId="3878" xr:uid="{00000000-0005-0000-0000-0000250F0000}"/>
    <cellStyle name="Data-one deci 2 2 3 2 4" xfId="3879" xr:uid="{00000000-0005-0000-0000-0000260F0000}"/>
    <cellStyle name="Data-one deci 2 2 3 3" xfId="3880" xr:uid="{00000000-0005-0000-0000-0000270F0000}"/>
    <cellStyle name="Data-one deci 2 2 3 3 2" xfId="3881" xr:uid="{00000000-0005-0000-0000-0000280F0000}"/>
    <cellStyle name="Data-one deci 2 2 3 3 2 2" xfId="3882" xr:uid="{00000000-0005-0000-0000-0000290F0000}"/>
    <cellStyle name="Data-one deci 2 2 3 3 2 2 2" xfId="3883" xr:uid="{00000000-0005-0000-0000-00002A0F0000}"/>
    <cellStyle name="Data-one deci 2 2 3 3 2 3" xfId="3884" xr:uid="{00000000-0005-0000-0000-00002B0F0000}"/>
    <cellStyle name="Data-one deci 2 2 3 3 3" xfId="3885" xr:uid="{00000000-0005-0000-0000-00002C0F0000}"/>
    <cellStyle name="Data-one deci 2 2 3 3 3 2" xfId="3886" xr:uid="{00000000-0005-0000-0000-00002D0F0000}"/>
    <cellStyle name="Data-one deci 2 2 3 3 4" xfId="3887" xr:uid="{00000000-0005-0000-0000-00002E0F0000}"/>
    <cellStyle name="Data-one deci 2 2 3 4" xfId="3888" xr:uid="{00000000-0005-0000-0000-00002F0F0000}"/>
    <cellStyle name="Data-one deci 2 2 3 4 2" xfId="3889" xr:uid="{00000000-0005-0000-0000-0000300F0000}"/>
    <cellStyle name="Data-one deci 2 2 3 4 2 2" xfId="3890" xr:uid="{00000000-0005-0000-0000-0000310F0000}"/>
    <cellStyle name="Data-one deci 2 2 3 4 3" xfId="3891" xr:uid="{00000000-0005-0000-0000-0000320F0000}"/>
    <cellStyle name="Data-one deci 2 2 3 5" xfId="3892" xr:uid="{00000000-0005-0000-0000-0000330F0000}"/>
    <cellStyle name="Data-one deci 2 2 4" xfId="3893" xr:uid="{00000000-0005-0000-0000-0000340F0000}"/>
    <cellStyle name="Data-one deci 2 2 4 2" xfId="3894" xr:uid="{00000000-0005-0000-0000-0000350F0000}"/>
    <cellStyle name="Data-one deci 2 2 4 2 2" xfId="3895" xr:uid="{00000000-0005-0000-0000-0000360F0000}"/>
    <cellStyle name="Data-one deci 2 2 4 2 2 2" xfId="3896" xr:uid="{00000000-0005-0000-0000-0000370F0000}"/>
    <cellStyle name="Data-one deci 2 2 4 2 3" xfId="3897" xr:uid="{00000000-0005-0000-0000-0000380F0000}"/>
    <cellStyle name="Data-one deci 2 2 4 3" xfId="3898" xr:uid="{00000000-0005-0000-0000-0000390F0000}"/>
    <cellStyle name="Data-one deci 2 2 4 3 2" xfId="3899" xr:uid="{00000000-0005-0000-0000-00003A0F0000}"/>
    <cellStyle name="Data-one deci 2 2 4 4" xfId="3900" xr:uid="{00000000-0005-0000-0000-00003B0F0000}"/>
    <cellStyle name="Data-one deci 2 2 5" xfId="3901" xr:uid="{00000000-0005-0000-0000-00003C0F0000}"/>
    <cellStyle name="Data-one deci 2 2 5 2" xfId="3902" xr:uid="{00000000-0005-0000-0000-00003D0F0000}"/>
    <cellStyle name="Data-one deci 2 2 5 2 2" xfId="3903" xr:uid="{00000000-0005-0000-0000-00003E0F0000}"/>
    <cellStyle name="Data-one deci 2 2 5 2 2 2" xfId="3904" xr:uid="{00000000-0005-0000-0000-00003F0F0000}"/>
    <cellStyle name="Data-one deci 2 2 5 2 3" xfId="3905" xr:uid="{00000000-0005-0000-0000-0000400F0000}"/>
    <cellStyle name="Data-one deci 2 2 5 3" xfId="3906" xr:uid="{00000000-0005-0000-0000-0000410F0000}"/>
    <cellStyle name="Data-one deci 2 2 5 3 2" xfId="3907" xr:uid="{00000000-0005-0000-0000-0000420F0000}"/>
    <cellStyle name="Data-one deci 2 2 5 4" xfId="3908" xr:uid="{00000000-0005-0000-0000-0000430F0000}"/>
    <cellStyle name="Data-one deci 2 2 6" xfId="3909" xr:uid="{00000000-0005-0000-0000-0000440F0000}"/>
    <cellStyle name="Data-one deci 2 2 6 2" xfId="3910" xr:uid="{00000000-0005-0000-0000-0000450F0000}"/>
    <cellStyle name="Data-one deci 2 2 6 2 2" xfId="3911" xr:uid="{00000000-0005-0000-0000-0000460F0000}"/>
    <cellStyle name="Data-one deci 2 2 6 3" xfId="3912" xr:uid="{00000000-0005-0000-0000-0000470F0000}"/>
    <cellStyle name="Data-one deci 2 2 7" xfId="3913" xr:uid="{00000000-0005-0000-0000-0000480F0000}"/>
    <cellStyle name="Data-one deci 2 3" xfId="3914" xr:uid="{00000000-0005-0000-0000-0000490F0000}"/>
    <cellStyle name="Data-one deci 2 3 2" xfId="3915" xr:uid="{00000000-0005-0000-0000-00004A0F0000}"/>
    <cellStyle name="Data-one deci 2 3 2 2" xfId="3916" xr:uid="{00000000-0005-0000-0000-00004B0F0000}"/>
    <cellStyle name="Data-one deci 2 3 2 2 2" xfId="3917" xr:uid="{00000000-0005-0000-0000-00004C0F0000}"/>
    <cellStyle name="Data-one deci 2 3 2 2 2 2" xfId="3918" xr:uid="{00000000-0005-0000-0000-00004D0F0000}"/>
    <cellStyle name="Data-one deci 2 3 2 2 2 2 2" xfId="3919" xr:uid="{00000000-0005-0000-0000-00004E0F0000}"/>
    <cellStyle name="Data-one deci 2 3 2 2 2 3" xfId="3920" xr:uid="{00000000-0005-0000-0000-00004F0F0000}"/>
    <cellStyle name="Data-one deci 2 3 2 2 3" xfId="3921" xr:uid="{00000000-0005-0000-0000-0000500F0000}"/>
    <cellStyle name="Data-one deci 2 3 2 2 3 2" xfId="3922" xr:uid="{00000000-0005-0000-0000-0000510F0000}"/>
    <cellStyle name="Data-one deci 2 3 2 2 4" xfId="3923" xr:uid="{00000000-0005-0000-0000-0000520F0000}"/>
    <cellStyle name="Data-one deci 2 3 2 3" xfId="3924" xr:uid="{00000000-0005-0000-0000-0000530F0000}"/>
    <cellStyle name="Data-one deci 2 3 2 3 2" xfId="3925" xr:uid="{00000000-0005-0000-0000-0000540F0000}"/>
    <cellStyle name="Data-one deci 2 3 2 3 2 2" xfId="3926" xr:uid="{00000000-0005-0000-0000-0000550F0000}"/>
    <cellStyle name="Data-one deci 2 3 2 3 2 2 2" xfId="3927" xr:uid="{00000000-0005-0000-0000-0000560F0000}"/>
    <cellStyle name="Data-one deci 2 3 2 3 2 3" xfId="3928" xr:uid="{00000000-0005-0000-0000-0000570F0000}"/>
    <cellStyle name="Data-one deci 2 3 2 3 3" xfId="3929" xr:uid="{00000000-0005-0000-0000-0000580F0000}"/>
    <cellStyle name="Data-one deci 2 3 2 3 3 2" xfId="3930" xr:uid="{00000000-0005-0000-0000-0000590F0000}"/>
    <cellStyle name="Data-one deci 2 3 2 3 4" xfId="3931" xr:uid="{00000000-0005-0000-0000-00005A0F0000}"/>
    <cellStyle name="Data-one deci 2 3 2 4" xfId="3932" xr:uid="{00000000-0005-0000-0000-00005B0F0000}"/>
    <cellStyle name="Data-one deci 2 3 2 4 2" xfId="3933" xr:uid="{00000000-0005-0000-0000-00005C0F0000}"/>
    <cellStyle name="Data-one deci 2 3 2 4 2 2" xfId="3934" xr:uid="{00000000-0005-0000-0000-00005D0F0000}"/>
    <cellStyle name="Data-one deci 2 3 2 4 3" xfId="3935" xr:uid="{00000000-0005-0000-0000-00005E0F0000}"/>
    <cellStyle name="Data-one deci 2 3 2 5" xfId="3936" xr:uid="{00000000-0005-0000-0000-00005F0F0000}"/>
    <cellStyle name="Data-one deci 2 3 3" xfId="3937" xr:uid="{00000000-0005-0000-0000-0000600F0000}"/>
    <cellStyle name="Data-one deci 2 3 3 2" xfId="3938" xr:uid="{00000000-0005-0000-0000-0000610F0000}"/>
    <cellStyle name="Data-one deci 2 3 3 2 2" xfId="3939" xr:uid="{00000000-0005-0000-0000-0000620F0000}"/>
    <cellStyle name="Data-one deci 2 3 3 2 2 2" xfId="3940" xr:uid="{00000000-0005-0000-0000-0000630F0000}"/>
    <cellStyle name="Data-one deci 2 3 3 2 2 2 2" xfId="3941" xr:uid="{00000000-0005-0000-0000-0000640F0000}"/>
    <cellStyle name="Data-one deci 2 3 3 2 2 3" xfId="3942" xr:uid="{00000000-0005-0000-0000-0000650F0000}"/>
    <cellStyle name="Data-one deci 2 3 3 2 3" xfId="3943" xr:uid="{00000000-0005-0000-0000-0000660F0000}"/>
    <cellStyle name="Data-one deci 2 3 3 2 3 2" xfId="3944" xr:uid="{00000000-0005-0000-0000-0000670F0000}"/>
    <cellStyle name="Data-one deci 2 3 3 2 4" xfId="3945" xr:uid="{00000000-0005-0000-0000-0000680F0000}"/>
    <cellStyle name="Data-one deci 2 3 3 3" xfId="3946" xr:uid="{00000000-0005-0000-0000-0000690F0000}"/>
    <cellStyle name="Data-one deci 2 3 3 3 2" xfId="3947" xr:uid="{00000000-0005-0000-0000-00006A0F0000}"/>
    <cellStyle name="Data-one deci 2 3 3 3 2 2" xfId="3948" xr:uid="{00000000-0005-0000-0000-00006B0F0000}"/>
    <cellStyle name="Data-one deci 2 3 3 3 2 2 2" xfId="3949" xr:uid="{00000000-0005-0000-0000-00006C0F0000}"/>
    <cellStyle name="Data-one deci 2 3 3 3 2 3" xfId="3950" xr:uid="{00000000-0005-0000-0000-00006D0F0000}"/>
    <cellStyle name="Data-one deci 2 3 3 3 3" xfId="3951" xr:uid="{00000000-0005-0000-0000-00006E0F0000}"/>
    <cellStyle name="Data-one deci 2 3 3 3 3 2" xfId="3952" xr:uid="{00000000-0005-0000-0000-00006F0F0000}"/>
    <cellStyle name="Data-one deci 2 3 3 3 4" xfId="3953" xr:uid="{00000000-0005-0000-0000-0000700F0000}"/>
    <cellStyle name="Data-one deci 2 3 3 4" xfId="3954" xr:uid="{00000000-0005-0000-0000-0000710F0000}"/>
    <cellStyle name="Data-one deci 2 3 3 4 2" xfId="3955" xr:uid="{00000000-0005-0000-0000-0000720F0000}"/>
    <cellStyle name="Data-one deci 2 3 3 4 2 2" xfId="3956" xr:uid="{00000000-0005-0000-0000-0000730F0000}"/>
    <cellStyle name="Data-one deci 2 3 3 4 3" xfId="3957" xr:uid="{00000000-0005-0000-0000-0000740F0000}"/>
    <cellStyle name="Data-one deci 2 3 3 5" xfId="3958" xr:uid="{00000000-0005-0000-0000-0000750F0000}"/>
    <cellStyle name="Data-one deci 2 3 4" xfId="3959" xr:uid="{00000000-0005-0000-0000-0000760F0000}"/>
    <cellStyle name="Data-one deci 2 3 4 2" xfId="3960" xr:uid="{00000000-0005-0000-0000-0000770F0000}"/>
    <cellStyle name="Data-one deci 2 3 4 2 2" xfId="3961" xr:uid="{00000000-0005-0000-0000-0000780F0000}"/>
    <cellStyle name="Data-one deci 2 3 4 2 2 2" xfId="3962" xr:uid="{00000000-0005-0000-0000-0000790F0000}"/>
    <cellStyle name="Data-one deci 2 3 4 2 3" xfId="3963" xr:uid="{00000000-0005-0000-0000-00007A0F0000}"/>
    <cellStyle name="Data-one deci 2 3 4 3" xfId="3964" xr:uid="{00000000-0005-0000-0000-00007B0F0000}"/>
    <cellStyle name="Data-one deci 2 3 4 3 2" xfId="3965" xr:uid="{00000000-0005-0000-0000-00007C0F0000}"/>
    <cellStyle name="Data-one deci 2 3 4 4" xfId="3966" xr:uid="{00000000-0005-0000-0000-00007D0F0000}"/>
    <cellStyle name="Data-one deci 2 3 5" xfId="3967" xr:uid="{00000000-0005-0000-0000-00007E0F0000}"/>
    <cellStyle name="Data-one deci 2 3 5 2" xfId="3968" xr:uid="{00000000-0005-0000-0000-00007F0F0000}"/>
    <cellStyle name="Data-one deci 2 3 5 2 2" xfId="3969" xr:uid="{00000000-0005-0000-0000-0000800F0000}"/>
    <cellStyle name="Data-one deci 2 3 5 2 2 2" xfId="3970" xr:uid="{00000000-0005-0000-0000-0000810F0000}"/>
    <cellStyle name="Data-one deci 2 3 5 2 3" xfId="3971" xr:uid="{00000000-0005-0000-0000-0000820F0000}"/>
    <cellStyle name="Data-one deci 2 3 5 3" xfId="3972" xr:uid="{00000000-0005-0000-0000-0000830F0000}"/>
    <cellStyle name="Data-one deci 2 3 5 3 2" xfId="3973" xr:uid="{00000000-0005-0000-0000-0000840F0000}"/>
    <cellStyle name="Data-one deci 2 3 5 4" xfId="3974" xr:uid="{00000000-0005-0000-0000-0000850F0000}"/>
    <cellStyle name="Data-one deci 2 3 6" xfId="3975" xr:uid="{00000000-0005-0000-0000-0000860F0000}"/>
    <cellStyle name="Data-one deci 2 3 6 2" xfId="3976" xr:uid="{00000000-0005-0000-0000-0000870F0000}"/>
    <cellStyle name="Data-one deci 2 3 6 2 2" xfId="3977" xr:uid="{00000000-0005-0000-0000-0000880F0000}"/>
    <cellStyle name="Data-one deci 2 3 6 3" xfId="3978" xr:uid="{00000000-0005-0000-0000-0000890F0000}"/>
    <cellStyle name="Data-one deci 2 3 7" xfId="3979" xr:uid="{00000000-0005-0000-0000-00008A0F0000}"/>
    <cellStyle name="Data-one deci 2 4" xfId="3980" xr:uid="{00000000-0005-0000-0000-00008B0F0000}"/>
    <cellStyle name="Data-one deci 2 4 2" xfId="3981" xr:uid="{00000000-0005-0000-0000-00008C0F0000}"/>
    <cellStyle name="Data-one deci 2 4 2 2" xfId="3982" xr:uid="{00000000-0005-0000-0000-00008D0F0000}"/>
    <cellStyle name="Data-one deci 2 4 2 2 2" xfId="3983" xr:uid="{00000000-0005-0000-0000-00008E0F0000}"/>
    <cellStyle name="Data-one deci 2 4 2 2 2 2" xfId="3984" xr:uid="{00000000-0005-0000-0000-00008F0F0000}"/>
    <cellStyle name="Data-one deci 2 4 2 2 3" xfId="3985" xr:uid="{00000000-0005-0000-0000-0000900F0000}"/>
    <cellStyle name="Data-one deci 2 4 2 3" xfId="3986" xr:uid="{00000000-0005-0000-0000-0000910F0000}"/>
    <cellStyle name="Data-one deci 2 4 2 3 2" xfId="3987" xr:uid="{00000000-0005-0000-0000-0000920F0000}"/>
    <cellStyle name="Data-one deci 2 4 2 4" xfId="3988" xr:uid="{00000000-0005-0000-0000-0000930F0000}"/>
    <cellStyle name="Data-one deci 2 4 3" xfId="3989" xr:uid="{00000000-0005-0000-0000-0000940F0000}"/>
    <cellStyle name="Data-one deci 2 4 3 2" xfId="3990" xr:uid="{00000000-0005-0000-0000-0000950F0000}"/>
    <cellStyle name="Data-one deci 2 4 3 2 2" xfId="3991" xr:uid="{00000000-0005-0000-0000-0000960F0000}"/>
    <cellStyle name="Data-one deci 2 4 3 2 2 2" xfId="3992" xr:uid="{00000000-0005-0000-0000-0000970F0000}"/>
    <cellStyle name="Data-one deci 2 4 3 2 3" xfId="3993" xr:uid="{00000000-0005-0000-0000-0000980F0000}"/>
    <cellStyle name="Data-one deci 2 4 3 3" xfId="3994" xr:uid="{00000000-0005-0000-0000-0000990F0000}"/>
    <cellStyle name="Data-one deci 2 4 3 3 2" xfId="3995" xr:uid="{00000000-0005-0000-0000-00009A0F0000}"/>
    <cellStyle name="Data-one deci 2 4 3 4" xfId="3996" xr:uid="{00000000-0005-0000-0000-00009B0F0000}"/>
    <cellStyle name="Data-one deci 2 4 4" xfId="3997" xr:uid="{00000000-0005-0000-0000-00009C0F0000}"/>
    <cellStyle name="Data-one deci 2 4 4 2" xfId="3998" xr:uid="{00000000-0005-0000-0000-00009D0F0000}"/>
    <cellStyle name="Data-one deci 2 4 4 2 2" xfId="3999" xr:uid="{00000000-0005-0000-0000-00009E0F0000}"/>
    <cellStyle name="Data-one deci 2 4 4 3" xfId="4000" xr:uid="{00000000-0005-0000-0000-00009F0F0000}"/>
    <cellStyle name="Data-one deci 2 4 5" xfId="4001" xr:uid="{00000000-0005-0000-0000-0000A00F0000}"/>
    <cellStyle name="Data-one deci 2 5" xfId="4002" xr:uid="{00000000-0005-0000-0000-0000A10F0000}"/>
    <cellStyle name="Data-one deci 2 5 2" xfId="4003" xr:uid="{00000000-0005-0000-0000-0000A20F0000}"/>
    <cellStyle name="Data-one deci 2 5 2 2" xfId="4004" xr:uid="{00000000-0005-0000-0000-0000A30F0000}"/>
    <cellStyle name="Data-one deci 2 5 2 2 2" xfId="4005" xr:uid="{00000000-0005-0000-0000-0000A40F0000}"/>
    <cellStyle name="Data-one deci 2 5 2 2 2 2" xfId="4006" xr:uid="{00000000-0005-0000-0000-0000A50F0000}"/>
    <cellStyle name="Data-one deci 2 5 2 2 3" xfId="4007" xr:uid="{00000000-0005-0000-0000-0000A60F0000}"/>
    <cellStyle name="Data-one deci 2 5 2 3" xfId="4008" xr:uid="{00000000-0005-0000-0000-0000A70F0000}"/>
    <cellStyle name="Data-one deci 2 5 2 3 2" xfId="4009" xr:uid="{00000000-0005-0000-0000-0000A80F0000}"/>
    <cellStyle name="Data-one deci 2 5 2 4" xfId="4010" xr:uid="{00000000-0005-0000-0000-0000A90F0000}"/>
    <cellStyle name="Data-one deci 2 5 3" xfId="4011" xr:uid="{00000000-0005-0000-0000-0000AA0F0000}"/>
    <cellStyle name="Data-one deci 2 5 3 2" xfId="4012" xr:uid="{00000000-0005-0000-0000-0000AB0F0000}"/>
    <cellStyle name="Data-one deci 2 5 3 2 2" xfId="4013" xr:uid="{00000000-0005-0000-0000-0000AC0F0000}"/>
    <cellStyle name="Data-one deci 2 5 3 2 2 2" xfId="4014" xr:uid="{00000000-0005-0000-0000-0000AD0F0000}"/>
    <cellStyle name="Data-one deci 2 5 3 2 3" xfId="4015" xr:uid="{00000000-0005-0000-0000-0000AE0F0000}"/>
    <cellStyle name="Data-one deci 2 5 3 3" xfId="4016" xr:uid="{00000000-0005-0000-0000-0000AF0F0000}"/>
    <cellStyle name="Data-one deci 2 5 3 3 2" xfId="4017" xr:uid="{00000000-0005-0000-0000-0000B00F0000}"/>
    <cellStyle name="Data-one deci 2 5 3 4" xfId="4018" xr:uid="{00000000-0005-0000-0000-0000B10F0000}"/>
    <cellStyle name="Data-one deci 2 5 4" xfId="4019" xr:uid="{00000000-0005-0000-0000-0000B20F0000}"/>
    <cellStyle name="Data-one deci 2 5 4 2" xfId="4020" xr:uid="{00000000-0005-0000-0000-0000B30F0000}"/>
    <cellStyle name="Data-one deci 2 5 4 2 2" xfId="4021" xr:uid="{00000000-0005-0000-0000-0000B40F0000}"/>
    <cellStyle name="Data-one deci 2 5 4 3" xfId="4022" xr:uid="{00000000-0005-0000-0000-0000B50F0000}"/>
    <cellStyle name="Data-one deci 2 5 5" xfId="4023" xr:uid="{00000000-0005-0000-0000-0000B60F0000}"/>
    <cellStyle name="Data-one deci 2 6" xfId="4024" xr:uid="{00000000-0005-0000-0000-0000B70F0000}"/>
    <cellStyle name="Data-one deci 2 6 2" xfId="4025" xr:uid="{00000000-0005-0000-0000-0000B80F0000}"/>
    <cellStyle name="Data-one deci 2 6 2 2" xfId="4026" xr:uid="{00000000-0005-0000-0000-0000B90F0000}"/>
    <cellStyle name="Data-one deci 2 6 2 2 2" xfId="4027" xr:uid="{00000000-0005-0000-0000-0000BA0F0000}"/>
    <cellStyle name="Data-one deci 2 6 2 2 2 2" xfId="4028" xr:uid="{00000000-0005-0000-0000-0000BB0F0000}"/>
    <cellStyle name="Data-one deci 2 6 2 2 3" xfId="4029" xr:uid="{00000000-0005-0000-0000-0000BC0F0000}"/>
    <cellStyle name="Data-one deci 2 6 2 3" xfId="4030" xr:uid="{00000000-0005-0000-0000-0000BD0F0000}"/>
    <cellStyle name="Data-one deci 2 6 2 3 2" xfId="4031" xr:uid="{00000000-0005-0000-0000-0000BE0F0000}"/>
    <cellStyle name="Data-one deci 2 6 2 4" xfId="4032" xr:uid="{00000000-0005-0000-0000-0000BF0F0000}"/>
    <cellStyle name="Data-one deci 2 6 3" xfId="4033" xr:uid="{00000000-0005-0000-0000-0000C00F0000}"/>
    <cellStyle name="Data-one deci 2 6 3 2" xfId="4034" xr:uid="{00000000-0005-0000-0000-0000C10F0000}"/>
    <cellStyle name="Data-one deci 2 6 3 2 2" xfId="4035" xr:uid="{00000000-0005-0000-0000-0000C20F0000}"/>
    <cellStyle name="Data-one deci 2 6 3 3" xfId="4036" xr:uid="{00000000-0005-0000-0000-0000C30F0000}"/>
    <cellStyle name="Data-one deci 2 6 4" xfId="4037" xr:uid="{00000000-0005-0000-0000-0000C40F0000}"/>
    <cellStyle name="Data-one deci 2 6 4 2" xfId="4038" xr:uid="{00000000-0005-0000-0000-0000C50F0000}"/>
    <cellStyle name="Data-one deci 2 6 5" xfId="4039" xr:uid="{00000000-0005-0000-0000-0000C60F0000}"/>
    <cellStyle name="Data-one deci 2 7" xfId="4040" xr:uid="{00000000-0005-0000-0000-0000C70F0000}"/>
    <cellStyle name="Data-one deci 2 7 2" xfId="4041" xr:uid="{00000000-0005-0000-0000-0000C80F0000}"/>
    <cellStyle name="Data-one deci 2 7 2 2" xfId="4042" xr:uid="{00000000-0005-0000-0000-0000C90F0000}"/>
    <cellStyle name="Data-one deci 2 7 2 2 2" xfId="4043" xr:uid="{00000000-0005-0000-0000-0000CA0F0000}"/>
    <cellStyle name="Data-one deci 2 7 2 3" xfId="4044" xr:uid="{00000000-0005-0000-0000-0000CB0F0000}"/>
    <cellStyle name="Data-one deci 2 7 3" xfId="4045" xr:uid="{00000000-0005-0000-0000-0000CC0F0000}"/>
    <cellStyle name="Data-one deci 2 7 3 2" xfId="4046" xr:uid="{00000000-0005-0000-0000-0000CD0F0000}"/>
    <cellStyle name="Data-one deci 2 7 4" xfId="4047" xr:uid="{00000000-0005-0000-0000-0000CE0F0000}"/>
    <cellStyle name="Data-one deci 2 8" xfId="4048" xr:uid="{00000000-0005-0000-0000-0000CF0F0000}"/>
    <cellStyle name="Data-one deci 2 9" xfId="4049" xr:uid="{00000000-0005-0000-0000-0000D00F0000}"/>
    <cellStyle name="Data-one deci 3" xfId="4050" xr:uid="{00000000-0005-0000-0000-0000D10F0000}"/>
    <cellStyle name="Data-one deci 3 2" xfId="4051" xr:uid="{00000000-0005-0000-0000-0000D20F0000}"/>
    <cellStyle name="Data-one deci 3 2 2" xfId="4052" xr:uid="{00000000-0005-0000-0000-0000D30F0000}"/>
    <cellStyle name="Data-one deci 3 2 2 2" xfId="4053" xr:uid="{00000000-0005-0000-0000-0000D40F0000}"/>
    <cellStyle name="Data-one deci 3 2 2 2 2" xfId="4054" xr:uid="{00000000-0005-0000-0000-0000D50F0000}"/>
    <cellStyle name="Data-one deci 3 2 2 2 2 2" xfId="4055" xr:uid="{00000000-0005-0000-0000-0000D60F0000}"/>
    <cellStyle name="Data-one deci 3 2 2 2 2 2 2" xfId="4056" xr:uid="{00000000-0005-0000-0000-0000D70F0000}"/>
    <cellStyle name="Data-one deci 3 2 2 2 2 3" xfId="4057" xr:uid="{00000000-0005-0000-0000-0000D80F0000}"/>
    <cellStyle name="Data-one deci 3 2 2 2 3" xfId="4058" xr:uid="{00000000-0005-0000-0000-0000D90F0000}"/>
    <cellStyle name="Data-one deci 3 2 2 2 3 2" xfId="4059" xr:uid="{00000000-0005-0000-0000-0000DA0F0000}"/>
    <cellStyle name="Data-one deci 3 2 2 2 4" xfId="4060" xr:uid="{00000000-0005-0000-0000-0000DB0F0000}"/>
    <cellStyle name="Data-one deci 3 2 2 3" xfId="4061" xr:uid="{00000000-0005-0000-0000-0000DC0F0000}"/>
    <cellStyle name="Data-one deci 3 2 2 3 2" xfId="4062" xr:uid="{00000000-0005-0000-0000-0000DD0F0000}"/>
    <cellStyle name="Data-one deci 3 2 2 3 2 2" xfId="4063" xr:uid="{00000000-0005-0000-0000-0000DE0F0000}"/>
    <cellStyle name="Data-one deci 3 2 2 3 2 2 2" xfId="4064" xr:uid="{00000000-0005-0000-0000-0000DF0F0000}"/>
    <cellStyle name="Data-one deci 3 2 2 3 2 3" xfId="4065" xr:uid="{00000000-0005-0000-0000-0000E00F0000}"/>
    <cellStyle name="Data-one deci 3 2 2 3 3" xfId="4066" xr:uid="{00000000-0005-0000-0000-0000E10F0000}"/>
    <cellStyle name="Data-one deci 3 2 2 3 3 2" xfId="4067" xr:uid="{00000000-0005-0000-0000-0000E20F0000}"/>
    <cellStyle name="Data-one deci 3 2 2 3 4" xfId="4068" xr:uid="{00000000-0005-0000-0000-0000E30F0000}"/>
    <cellStyle name="Data-one deci 3 2 2 4" xfId="4069" xr:uid="{00000000-0005-0000-0000-0000E40F0000}"/>
    <cellStyle name="Data-one deci 3 2 2 4 2" xfId="4070" xr:uid="{00000000-0005-0000-0000-0000E50F0000}"/>
    <cellStyle name="Data-one deci 3 2 2 4 2 2" xfId="4071" xr:uid="{00000000-0005-0000-0000-0000E60F0000}"/>
    <cellStyle name="Data-one deci 3 2 2 4 3" xfId="4072" xr:uid="{00000000-0005-0000-0000-0000E70F0000}"/>
    <cellStyle name="Data-one deci 3 2 2 5" xfId="4073" xr:uid="{00000000-0005-0000-0000-0000E80F0000}"/>
    <cellStyle name="Data-one deci 3 2 3" xfId="4074" xr:uid="{00000000-0005-0000-0000-0000E90F0000}"/>
    <cellStyle name="Data-one deci 3 2 3 2" xfId="4075" xr:uid="{00000000-0005-0000-0000-0000EA0F0000}"/>
    <cellStyle name="Data-one deci 3 2 3 2 2" xfId="4076" xr:uid="{00000000-0005-0000-0000-0000EB0F0000}"/>
    <cellStyle name="Data-one deci 3 2 3 2 2 2" xfId="4077" xr:uid="{00000000-0005-0000-0000-0000EC0F0000}"/>
    <cellStyle name="Data-one deci 3 2 3 2 2 2 2" xfId="4078" xr:uid="{00000000-0005-0000-0000-0000ED0F0000}"/>
    <cellStyle name="Data-one deci 3 2 3 2 2 3" xfId="4079" xr:uid="{00000000-0005-0000-0000-0000EE0F0000}"/>
    <cellStyle name="Data-one deci 3 2 3 2 3" xfId="4080" xr:uid="{00000000-0005-0000-0000-0000EF0F0000}"/>
    <cellStyle name="Data-one deci 3 2 3 2 3 2" xfId="4081" xr:uid="{00000000-0005-0000-0000-0000F00F0000}"/>
    <cellStyle name="Data-one deci 3 2 3 2 4" xfId="4082" xr:uid="{00000000-0005-0000-0000-0000F10F0000}"/>
    <cellStyle name="Data-one deci 3 2 3 3" xfId="4083" xr:uid="{00000000-0005-0000-0000-0000F20F0000}"/>
    <cellStyle name="Data-one deci 3 2 3 3 2" xfId="4084" xr:uid="{00000000-0005-0000-0000-0000F30F0000}"/>
    <cellStyle name="Data-one deci 3 2 3 3 2 2" xfId="4085" xr:uid="{00000000-0005-0000-0000-0000F40F0000}"/>
    <cellStyle name="Data-one deci 3 2 3 3 2 2 2" xfId="4086" xr:uid="{00000000-0005-0000-0000-0000F50F0000}"/>
    <cellStyle name="Data-one deci 3 2 3 3 2 3" xfId="4087" xr:uid="{00000000-0005-0000-0000-0000F60F0000}"/>
    <cellStyle name="Data-one deci 3 2 3 3 3" xfId="4088" xr:uid="{00000000-0005-0000-0000-0000F70F0000}"/>
    <cellStyle name="Data-one deci 3 2 3 3 3 2" xfId="4089" xr:uid="{00000000-0005-0000-0000-0000F80F0000}"/>
    <cellStyle name="Data-one deci 3 2 3 3 4" xfId="4090" xr:uid="{00000000-0005-0000-0000-0000F90F0000}"/>
    <cellStyle name="Data-one deci 3 2 3 4" xfId="4091" xr:uid="{00000000-0005-0000-0000-0000FA0F0000}"/>
    <cellStyle name="Data-one deci 3 2 3 4 2" xfId="4092" xr:uid="{00000000-0005-0000-0000-0000FB0F0000}"/>
    <cellStyle name="Data-one deci 3 2 3 4 2 2" xfId="4093" xr:uid="{00000000-0005-0000-0000-0000FC0F0000}"/>
    <cellStyle name="Data-one deci 3 2 3 4 3" xfId="4094" xr:uid="{00000000-0005-0000-0000-0000FD0F0000}"/>
    <cellStyle name="Data-one deci 3 2 3 5" xfId="4095" xr:uid="{00000000-0005-0000-0000-0000FE0F0000}"/>
    <cellStyle name="Data-one deci 3 2 4" xfId="4096" xr:uid="{00000000-0005-0000-0000-0000FF0F0000}"/>
    <cellStyle name="Data-one deci 3 2 4 2" xfId="4097" xr:uid="{00000000-0005-0000-0000-000000100000}"/>
    <cellStyle name="Data-one deci 3 2 4 2 2" xfId="4098" xr:uid="{00000000-0005-0000-0000-000001100000}"/>
    <cellStyle name="Data-one deci 3 2 4 2 2 2" xfId="4099" xr:uid="{00000000-0005-0000-0000-000002100000}"/>
    <cellStyle name="Data-one deci 3 2 4 2 3" xfId="4100" xr:uid="{00000000-0005-0000-0000-000003100000}"/>
    <cellStyle name="Data-one deci 3 2 4 3" xfId="4101" xr:uid="{00000000-0005-0000-0000-000004100000}"/>
    <cellStyle name="Data-one deci 3 2 4 3 2" xfId="4102" xr:uid="{00000000-0005-0000-0000-000005100000}"/>
    <cellStyle name="Data-one deci 3 2 4 4" xfId="4103" xr:uid="{00000000-0005-0000-0000-000006100000}"/>
    <cellStyle name="Data-one deci 3 2 5" xfId="4104" xr:uid="{00000000-0005-0000-0000-000007100000}"/>
    <cellStyle name="Data-one deci 3 2 5 2" xfId="4105" xr:uid="{00000000-0005-0000-0000-000008100000}"/>
    <cellStyle name="Data-one deci 3 2 5 2 2" xfId="4106" xr:uid="{00000000-0005-0000-0000-000009100000}"/>
    <cellStyle name="Data-one deci 3 2 5 2 2 2" xfId="4107" xr:uid="{00000000-0005-0000-0000-00000A100000}"/>
    <cellStyle name="Data-one deci 3 2 5 2 3" xfId="4108" xr:uid="{00000000-0005-0000-0000-00000B100000}"/>
    <cellStyle name="Data-one deci 3 2 5 3" xfId="4109" xr:uid="{00000000-0005-0000-0000-00000C100000}"/>
    <cellStyle name="Data-one deci 3 2 5 3 2" xfId="4110" xr:uid="{00000000-0005-0000-0000-00000D100000}"/>
    <cellStyle name="Data-one deci 3 2 5 4" xfId="4111" xr:uid="{00000000-0005-0000-0000-00000E100000}"/>
    <cellStyle name="Data-one deci 3 2 6" xfId="4112" xr:uid="{00000000-0005-0000-0000-00000F100000}"/>
    <cellStyle name="Data-one deci 3 2 6 2" xfId="4113" xr:uid="{00000000-0005-0000-0000-000010100000}"/>
    <cellStyle name="Data-one deci 3 2 6 2 2" xfId="4114" xr:uid="{00000000-0005-0000-0000-000011100000}"/>
    <cellStyle name="Data-one deci 3 2 6 3" xfId="4115" xr:uid="{00000000-0005-0000-0000-000012100000}"/>
    <cellStyle name="Data-one deci 3 2 7" xfId="4116" xr:uid="{00000000-0005-0000-0000-000013100000}"/>
    <cellStyle name="Data-one deci 3 3" xfId="4117" xr:uid="{00000000-0005-0000-0000-000014100000}"/>
    <cellStyle name="Data-one deci 3 3 2" xfId="4118" xr:uid="{00000000-0005-0000-0000-000015100000}"/>
    <cellStyle name="Data-one deci 3 3 2 2" xfId="4119" xr:uid="{00000000-0005-0000-0000-000016100000}"/>
    <cellStyle name="Data-one deci 3 3 2 2 2" xfId="4120" xr:uid="{00000000-0005-0000-0000-000017100000}"/>
    <cellStyle name="Data-one deci 3 3 2 2 2 2" xfId="4121" xr:uid="{00000000-0005-0000-0000-000018100000}"/>
    <cellStyle name="Data-one deci 3 3 2 2 3" xfId="4122" xr:uid="{00000000-0005-0000-0000-000019100000}"/>
    <cellStyle name="Data-one deci 3 3 2 3" xfId="4123" xr:uid="{00000000-0005-0000-0000-00001A100000}"/>
    <cellStyle name="Data-one deci 3 3 2 3 2" xfId="4124" xr:uid="{00000000-0005-0000-0000-00001B100000}"/>
    <cellStyle name="Data-one deci 3 3 2 4" xfId="4125" xr:uid="{00000000-0005-0000-0000-00001C100000}"/>
    <cellStyle name="Data-one deci 3 3 3" xfId="4126" xr:uid="{00000000-0005-0000-0000-00001D100000}"/>
    <cellStyle name="Data-one deci 3 3 3 2" xfId="4127" xr:uid="{00000000-0005-0000-0000-00001E100000}"/>
    <cellStyle name="Data-one deci 3 3 3 2 2" xfId="4128" xr:uid="{00000000-0005-0000-0000-00001F100000}"/>
    <cellStyle name="Data-one deci 3 3 3 2 2 2" xfId="4129" xr:uid="{00000000-0005-0000-0000-000020100000}"/>
    <cellStyle name="Data-one deci 3 3 3 2 3" xfId="4130" xr:uid="{00000000-0005-0000-0000-000021100000}"/>
    <cellStyle name="Data-one deci 3 3 3 3" xfId="4131" xr:uid="{00000000-0005-0000-0000-000022100000}"/>
    <cellStyle name="Data-one deci 3 3 3 3 2" xfId="4132" xr:uid="{00000000-0005-0000-0000-000023100000}"/>
    <cellStyle name="Data-one deci 3 3 3 4" xfId="4133" xr:uid="{00000000-0005-0000-0000-000024100000}"/>
    <cellStyle name="Data-one deci 3 3 4" xfId="4134" xr:uid="{00000000-0005-0000-0000-000025100000}"/>
    <cellStyle name="Data-one deci 3 3 4 2" xfId="4135" xr:uid="{00000000-0005-0000-0000-000026100000}"/>
    <cellStyle name="Data-one deci 3 3 4 2 2" xfId="4136" xr:uid="{00000000-0005-0000-0000-000027100000}"/>
    <cellStyle name="Data-one deci 3 3 4 3" xfId="4137" xr:uid="{00000000-0005-0000-0000-000028100000}"/>
    <cellStyle name="Data-one deci 3 3 5" xfId="4138" xr:uid="{00000000-0005-0000-0000-000029100000}"/>
    <cellStyle name="Data-one deci 3 4" xfId="4139" xr:uid="{00000000-0005-0000-0000-00002A100000}"/>
    <cellStyle name="Data-one deci 3 4 2" xfId="4140" xr:uid="{00000000-0005-0000-0000-00002B100000}"/>
    <cellStyle name="Data-one deci 3 4 2 2" xfId="4141" xr:uid="{00000000-0005-0000-0000-00002C100000}"/>
    <cellStyle name="Data-one deci 3 4 2 2 2" xfId="4142" xr:uid="{00000000-0005-0000-0000-00002D100000}"/>
    <cellStyle name="Data-one deci 3 4 2 2 2 2" xfId="4143" xr:uid="{00000000-0005-0000-0000-00002E100000}"/>
    <cellStyle name="Data-one deci 3 4 2 2 3" xfId="4144" xr:uid="{00000000-0005-0000-0000-00002F100000}"/>
    <cellStyle name="Data-one deci 3 4 2 3" xfId="4145" xr:uid="{00000000-0005-0000-0000-000030100000}"/>
    <cellStyle name="Data-one deci 3 4 2 3 2" xfId="4146" xr:uid="{00000000-0005-0000-0000-000031100000}"/>
    <cellStyle name="Data-one deci 3 4 2 4" xfId="4147" xr:uid="{00000000-0005-0000-0000-000032100000}"/>
    <cellStyle name="Data-one deci 3 4 3" xfId="4148" xr:uid="{00000000-0005-0000-0000-000033100000}"/>
    <cellStyle name="Data-one deci 3 4 3 2" xfId="4149" xr:uid="{00000000-0005-0000-0000-000034100000}"/>
    <cellStyle name="Data-one deci 3 4 3 2 2" xfId="4150" xr:uid="{00000000-0005-0000-0000-000035100000}"/>
    <cellStyle name="Data-one deci 3 4 3 2 2 2" xfId="4151" xr:uid="{00000000-0005-0000-0000-000036100000}"/>
    <cellStyle name="Data-one deci 3 4 3 2 3" xfId="4152" xr:uid="{00000000-0005-0000-0000-000037100000}"/>
    <cellStyle name="Data-one deci 3 4 3 3" xfId="4153" xr:uid="{00000000-0005-0000-0000-000038100000}"/>
    <cellStyle name="Data-one deci 3 4 3 3 2" xfId="4154" xr:uid="{00000000-0005-0000-0000-000039100000}"/>
    <cellStyle name="Data-one deci 3 4 3 4" xfId="4155" xr:uid="{00000000-0005-0000-0000-00003A100000}"/>
    <cellStyle name="Data-one deci 3 4 4" xfId="4156" xr:uid="{00000000-0005-0000-0000-00003B100000}"/>
    <cellStyle name="Data-one deci 3 4 4 2" xfId="4157" xr:uid="{00000000-0005-0000-0000-00003C100000}"/>
    <cellStyle name="Data-one deci 3 4 4 2 2" xfId="4158" xr:uid="{00000000-0005-0000-0000-00003D100000}"/>
    <cellStyle name="Data-one deci 3 4 4 3" xfId="4159" xr:uid="{00000000-0005-0000-0000-00003E100000}"/>
    <cellStyle name="Data-one deci 3 4 5" xfId="4160" xr:uid="{00000000-0005-0000-0000-00003F100000}"/>
    <cellStyle name="Data-one deci 3 5" xfId="4161" xr:uid="{00000000-0005-0000-0000-000040100000}"/>
    <cellStyle name="Data-one deci 3 5 2" xfId="4162" xr:uid="{00000000-0005-0000-0000-000041100000}"/>
    <cellStyle name="Data-one deci 3 5 2 2" xfId="4163" xr:uid="{00000000-0005-0000-0000-000042100000}"/>
    <cellStyle name="Data-one deci 3 5 2 2 2" xfId="4164" xr:uid="{00000000-0005-0000-0000-000043100000}"/>
    <cellStyle name="Data-one deci 3 5 2 2 2 2" xfId="4165" xr:uid="{00000000-0005-0000-0000-000044100000}"/>
    <cellStyle name="Data-one deci 3 5 2 2 3" xfId="4166" xr:uid="{00000000-0005-0000-0000-000045100000}"/>
    <cellStyle name="Data-one deci 3 5 2 3" xfId="4167" xr:uid="{00000000-0005-0000-0000-000046100000}"/>
    <cellStyle name="Data-one deci 3 5 2 3 2" xfId="4168" xr:uid="{00000000-0005-0000-0000-000047100000}"/>
    <cellStyle name="Data-one deci 3 5 2 4" xfId="4169" xr:uid="{00000000-0005-0000-0000-000048100000}"/>
    <cellStyle name="Data-one deci 3 5 3" xfId="4170" xr:uid="{00000000-0005-0000-0000-000049100000}"/>
    <cellStyle name="Data-one deci 3 5 3 2" xfId="4171" xr:uid="{00000000-0005-0000-0000-00004A100000}"/>
    <cellStyle name="Data-one deci 3 5 3 2 2" xfId="4172" xr:uid="{00000000-0005-0000-0000-00004B100000}"/>
    <cellStyle name="Data-one deci 3 5 3 3" xfId="4173" xr:uid="{00000000-0005-0000-0000-00004C100000}"/>
    <cellStyle name="Data-one deci 3 5 4" xfId="4174" xr:uid="{00000000-0005-0000-0000-00004D100000}"/>
    <cellStyle name="Data-one deci 3 5 4 2" xfId="4175" xr:uid="{00000000-0005-0000-0000-00004E100000}"/>
    <cellStyle name="Data-one deci 3 5 5" xfId="4176" xr:uid="{00000000-0005-0000-0000-00004F100000}"/>
    <cellStyle name="Data-one deci 3 6" xfId="4177" xr:uid="{00000000-0005-0000-0000-000050100000}"/>
    <cellStyle name="Data-one deci 3 6 2" xfId="4178" xr:uid="{00000000-0005-0000-0000-000051100000}"/>
    <cellStyle name="Data-one deci 3 6 2 2" xfId="4179" xr:uid="{00000000-0005-0000-0000-000052100000}"/>
    <cellStyle name="Data-one deci 3 6 2 2 2" xfId="4180" xr:uid="{00000000-0005-0000-0000-000053100000}"/>
    <cellStyle name="Data-one deci 3 6 2 3" xfId="4181" xr:uid="{00000000-0005-0000-0000-000054100000}"/>
    <cellStyle name="Data-one deci 3 6 3" xfId="4182" xr:uid="{00000000-0005-0000-0000-000055100000}"/>
    <cellStyle name="Data-one deci 3 6 3 2" xfId="4183" xr:uid="{00000000-0005-0000-0000-000056100000}"/>
    <cellStyle name="Data-one deci 3 6 4" xfId="4184" xr:uid="{00000000-0005-0000-0000-000057100000}"/>
    <cellStyle name="Data-one deci 3 7" xfId="4185" xr:uid="{00000000-0005-0000-0000-000058100000}"/>
    <cellStyle name="Data-one deci 3 8" xfId="4186" xr:uid="{00000000-0005-0000-0000-000059100000}"/>
    <cellStyle name="Data-one deci 3 9" xfId="4187" xr:uid="{00000000-0005-0000-0000-00005A100000}"/>
    <cellStyle name="Data-one deci 4" xfId="4188" xr:uid="{00000000-0005-0000-0000-00005B100000}"/>
    <cellStyle name="Data-one deci 4 2" xfId="4189" xr:uid="{00000000-0005-0000-0000-00005C100000}"/>
    <cellStyle name="Data-one deci 4 2 2" xfId="4190" xr:uid="{00000000-0005-0000-0000-00005D100000}"/>
    <cellStyle name="Data-one deci 4 2 2 2" xfId="4191" xr:uid="{00000000-0005-0000-0000-00005E100000}"/>
    <cellStyle name="Data-one deci 4 2 2 2 2" xfId="4192" xr:uid="{00000000-0005-0000-0000-00005F100000}"/>
    <cellStyle name="Data-one deci 4 2 2 2 2 2" xfId="4193" xr:uid="{00000000-0005-0000-0000-000060100000}"/>
    <cellStyle name="Data-one deci 4 2 2 2 3" xfId="4194" xr:uid="{00000000-0005-0000-0000-000061100000}"/>
    <cellStyle name="Data-one deci 4 2 2 3" xfId="4195" xr:uid="{00000000-0005-0000-0000-000062100000}"/>
    <cellStyle name="Data-one deci 4 2 2 3 2" xfId="4196" xr:uid="{00000000-0005-0000-0000-000063100000}"/>
    <cellStyle name="Data-one deci 4 2 2 4" xfId="4197" xr:uid="{00000000-0005-0000-0000-000064100000}"/>
    <cellStyle name="Data-one deci 4 2 3" xfId="4198" xr:uid="{00000000-0005-0000-0000-000065100000}"/>
    <cellStyle name="Data-one deci 4 2 3 2" xfId="4199" xr:uid="{00000000-0005-0000-0000-000066100000}"/>
    <cellStyle name="Data-one deci 4 2 3 2 2" xfId="4200" xr:uid="{00000000-0005-0000-0000-000067100000}"/>
    <cellStyle name="Data-one deci 4 2 3 2 2 2" xfId="4201" xr:uid="{00000000-0005-0000-0000-000068100000}"/>
    <cellStyle name="Data-one deci 4 2 3 2 3" xfId="4202" xr:uid="{00000000-0005-0000-0000-000069100000}"/>
    <cellStyle name="Data-one deci 4 2 3 3" xfId="4203" xr:uid="{00000000-0005-0000-0000-00006A100000}"/>
    <cellStyle name="Data-one deci 4 2 3 3 2" xfId="4204" xr:uid="{00000000-0005-0000-0000-00006B100000}"/>
    <cellStyle name="Data-one deci 4 2 3 4" xfId="4205" xr:uid="{00000000-0005-0000-0000-00006C100000}"/>
    <cellStyle name="Data-one deci 4 2 4" xfId="4206" xr:uid="{00000000-0005-0000-0000-00006D100000}"/>
    <cellStyle name="Data-one deci 4 2 4 2" xfId="4207" xr:uid="{00000000-0005-0000-0000-00006E100000}"/>
    <cellStyle name="Data-one deci 4 2 4 2 2" xfId="4208" xr:uid="{00000000-0005-0000-0000-00006F100000}"/>
    <cellStyle name="Data-one deci 4 2 4 3" xfId="4209" xr:uid="{00000000-0005-0000-0000-000070100000}"/>
    <cellStyle name="Data-one deci 4 2 5" xfId="4210" xr:uid="{00000000-0005-0000-0000-000071100000}"/>
    <cellStyle name="Data-one deci 4 3" xfId="4211" xr:uid="{00000000-0005-0000-0000-000072100000}"/>
    <cellStyle name="Data-one deci 4 3 2" xfId="4212" xr:uid="{00000000-0005-0000-0000-000073100000}"/>
    <cellStyle name="Data-one deci 4 3 2 2" xfId="4213" xr:uid="{00000000-0005-0000-0000-000074100000}"/>
    <cellStyle name="Data-one deci 4 3 2 2 2" xfId="4214" xr:uid="{00000000-0005-0000-0000-000075100000}"/>
    <cellStyle name="Data-one deci 4 3 2 2 2 2" xfId="4215" xr:uid="{00000000-0005-0000-0000-000076100000}"/>
    <cellStyle name="Data-one deci 4 3 2 2 3" xfId="4216" xr:uid="{00000000-0005-0000-0000-000077100000}"/>
    <cellStyle name="Data-one deci 4 3 2 3" xfId="4217" xr:uid="{00000000-0005-0000-0000-000078100000}"/>
    <cellStyle name="Data-one deci 4 3 2 3 2" xfId="4218" xr:uid="{00000000-0005-0000-0000-000079100000}"/>
    <cellStyle name="Data-one deci 4 3 2 4" xfId="4219" xr:uid="{00000000-0005-0000-0000-00007A100000}"/>
    <cellStyle name="Data-one deci 4 3 3" xfId="4220" xr:uid="{00000000-0005-0000-0000-00007B100000}"/>
    <cellStyle name="Data-one deci 4 3 3 2" xfId="4221" xr:uid="{00000000-0005-0000-0000-00007C100000}"/>
    <cellStyle name="Data-one deci 4 3 3 2 2" xfId="4222" xr:uid="{00000000-0005-0000-0000-00007D100000}"/>
    <cellStyle name="Data-one deci 4 3 3 2 2 2" xfId="4223" xr:uid="{00000000-0005-0000-0000-00007E100000}"/>
    <cellStyle name="Data-one deci 4 3 3 2 3" xfId="4224" xr:uid="{00000000-0005-0000-0000-00007F100000}"/>
    <cellStyle name="Data-one deci 4 3 3 3" xfId="4225" xr:uid="{00000000-0005-0000-0000-000080100000}"/>
    <cellStyle name="Data-one deci 4 3 3 3 2" xfId="4226" xr:uid="{00000000-0005-0000-0000-000081100000}"/>
    <cellStyle name="Data-one deci 4 3 3 4" xfId="4227" xr:uid="{00000000-0005-0000-0000-000082100000}"/>
    <cellStyle name="Data-one deci 4 3 4" xfId="4228" xr:uid="{00000000-0005-0000-0000-000083100000}"/>
    <cellStyle name="Data-one deci 4 3 4 2" xfId="4229" xr:uid="{00000000-0005-0000-0000-000084100000}"/>
    <cellStyle name="Data-one deci 4 3 4 2 2" xfId="4230" xr:uid="{00000000-0005-0000-0000-000085100000}"/>
    <cellStyle name="Data-one deci 4 3 4 3" xfId="4231" xr:uid="{00000000-0005-0000-0000-000086100000}"/>
    <cellStyle name="Data-one deci 4 3 5" xfId="4232" xr:uid="{00000000-0005-0000-0000-000087100000}"/>
    <cellStyle name="Data-one deci 4 4" xfId="4233" xr:uid="{00000000-0005-0000-0000-000088100000}"/>
    <cellStyle name="Data-one deci 4 4 2" xfId="4234" xr:uid="{00000000-0005-0000-0000-000089100000}"/>
    <cellStyle name="Data-one deci 4 4 2 2" xfId="4235" xr:uid="{00000000-0005-0000-0000-00008A100000}"/>
    <cellStyle name="Data-one deci 4 4 2 2 2" xfId="4236" xr:uid="{00000000-0005-0000-0000-00008B100000}"/>
    <cellStyle name="Data-one deci 4 4 2 3" xfId="4237" xr:uid="{00000000-0005-0000-0000-00008C100000}"/>
    <cellStyle name="Data-one deci 4 4 3" xfId="4238" xr:uid="{00000000-0005-0000-0000-00008D100000}"/>
    <cellStyle name="Data-one deci 4 4 3 2" xfId="4239" xr:uid="{00000000-0005-0000-0000-00008E100000}"/>
    <cellStyle name="Data-one deci 4 4 4" xfId="4240" xr:uid="{00000000-0005-0000-0000-00008F100000}"/>
    <cellStyle name="Data-one deci 4 5" xfId="4241" xr:uid="{00000000-0005-0000-0000-000090100000}"/>
    <cellStyle name="Data-one deci 4 5 2" xfId="4242" xr:uid="{00000000-0005-0000-0000-000091100000}"/>
    <cellStyle name="Data-one deci 4 5 2 2" xfId="4243" xr:uid="{00000000-0005-0000-0000-000092100000}"/>
    <cellStyle name="Data-one deci 4 5 2 2 2" xfId="4244" xr:uid="{00000000-0005-0000-0000-000093100000}"/>
    <cellStyle name="Data-one deci 4 5 2 3" xfId="4245" xr:uid="{00000000-0005-0000-0000-000094100000}"/>
    <cellStyle name="Data-one deci 4 5 3" xfId="4246" xr:uid="{00000000-0005-0000-0000-000095100000}"/>
    <cellStyle name="Data-one deci 4 5 3 2" xfId="4247" xr:uid="{00000000-0005-0000-0000-000096100000}"/>
    <cellStyle name="Data-one deci 4 5 4" xfId="4248" xr:uid="{00000000-0005-0000-0000-000097100000}"/>
    <cellStyle name="Data-one deci 4 6" xfId="4249" xr:uid="{00000000-0005-0000-0000-000098100000}"/>
    <cellStyle name="Data-one deci 4 6 2" xfId="4250" xr:uid="{00000000-0005-0000-0000-000099100000}"/>
    <cellStyle name="Data-one deci 4 6 2 2" xfId="4251" xr:uid="{00000000-0005-0000-0000-00009A100000}"/>
    <cellStyle name="Data-one deci 4 6 3" xfId="4252" xr:uid="{00000000-0005-0000-0000-00009B100000}"/>
    <cellStyle name="Data-one deci 4 7" xfId="4253" xr:uid="{00000000-0005-0000-0000-00009C100000}"/>
    <cellStyle name="Data-one deci 5" xfId="4254" xr:uid="{00000000-0005-0000-0000-00009D100000}"/>
    <cellStyle name="Data-one deci 5 2" xfId="4255" xr:uid="{00000000-0005-0000-0000-00009E100000}"/>
    <cellStyle name="Data-one deci 5 2 2" xfId="4256" xr:uid="{00000000-0005-0000-0000-00009F100000}"/>
    <cellStyle name="Data-one deci 5 2 2 2" xfId="4257" xr:uid="{00000000-0005-0000-0000-0000A0100000}"/>
    <cellStyle name="Data-one deci 5 2 2 2 2" xfId="4258" xr:uid="{00000000-0005-0000-0000-0000A1100000}"/>
    <cellStyle name="Data-one deci 5 2 2 3" xfId="4259" xr:uid="{00000000-0005-0000-0000-0000A2100000}"/>
    <cellStyle name="Data-one deci 5 2 3" xfId="4260" xr:uid="{00000000-0005-0000-0000-0000A3100000}"/>
    <cellStyle name="Data-one deci 5 2 3 2" xfId="4261" xr:uid="{00000000-0005-0000-0000-0000A4100000}"/>
    <cellStyle name="Data-one deci 5 2 4" xfId="4262" xr:uid="{00000000-0005-0000-0000-0000A5100000}"/>
    <cellStyle name="Data-one deci 5 3" xfId="4263" xr:uid="{00000000-0005-0000-0000-0000A6100000}"/>
    <cellStyle name="Data-one deci 5 3 2" xfId="4264" xr:uid="{00000000-0005-0000-0000-0000A7100000}"/>
    <cellStyle name="Data-one deci 5 3 2 2" xfId="4265" xr:uid="{00000000-0005-0000-0000-0000A8100000}"/>
    <cellStyle name="Data-one deci 5 3 2 2 2" xfId="4266" xr:uid="{00000000-0005-0000-0000-0000A9100000}"/>
    <cellStyle name="Data-one deci 5 3 2 3" xfId="4267" xr:uid="{00000000-0005-0000-0000-0000AA100000}"/>
    <cellStyle name="Data-one deci 5 3 3" xfId="4268" xr:uid="{00000000-0005-0000-0000-0000AB100000}"/>
    <cellStyle name="Data-one deci 5 3 3 2" xfId="4269" xr:uid="{00000000-0005-0000-0000-0000AC100000}"/>
    <cellStyle name="Data-one deci 5 3 4" xfId="4270" xr:uid="{00000000-0005-0000-0000-0000AD100000}"/>
    <cellStyle name="Data-one deci 5 4" xfId="4271" xr:uid="{00000000-0005-0000-0000-0000AE100000}"/>
    <cellStyle name="Data-one deci 5 4 2" xfId="4272" xr:uid="{00000000-0005-0000-0000-0000AF100000}"/>
    <cellStyle name="Data-one deci 5 4 2 2" xfId="4273" xr:uid="{00000000-0005-0000-0000-0000B0100000}"/>
    <cellStyle name="Data-one deci 5 4 3" xfId="4274" xr:uid="{00000000-0005-0000-0000-0000B1100000}"/>
    <cellStyle name="Data-one deci 5 5" xfId="4275" xr:uid="{00000000-0005-0000-0000-0000B2100000}"/>
    <cellStyle name="Data-one deci 6" xfId="4276" xr:uid="{00000000-0005-0000-0000-0000B3100000}"/>
    <cellStyle name="Data-one deci 6 2" xfId="4277" xr:uid="{00000000-0005-0000-0000-0000B4100000}"/>
    <cellStyle name="Data-one deci 6 2 2" xfId="4278" xr:uid="{00000000-0005-0000-0000-0000B5100000}"/>
    <cellStyle name="Data-one deci 6 2 2 2" xfId="4279" xr:uid="{00000000-0005-0000-0000-0000B6100000}"/>
    <cellStyle name="Data-one deci 6 2 2 2 2" xfId="4280" xr:uid="{00000000-0005-0000-0000-0000B7100000}"/>
    <cellStyle name="Data-one deci 6 2 2 3" xfId="4281" xr:uid="{00000000-0005-0000-0000-0000B8100000}"/>
    <cellStyle name="Data-one deci 6 2 3" xfId="4282" xr:uid="{00000000-0005-0000-0000-0000B9100000}"/>
    <cellStyle name="Data-one deci 6 2 3 2" xfId="4283" xr:uid="{00000000-0005-0000-0000-0000BA100000}"/>
    <cellStyle name="Data-one deci 6 2 4" xfId="4284" xr:uid="{00000000-0005-0000-0000-0000BB100000}"/>
    <cellStyle name="Data-one deci 6 3" xfId="4285" xr:uid="{00000000-0005-0000-0000-0000BC100000}"/>
    <cellStyle name="Data-one deci 6 3 2" xfId="4286" xr:uid="{00000000-0005-0000-0000-0000BD100000}"/>
    <cellStyle name="Data-one deci 6 3 2 2" xfId="4287" xr:uid="{00000000-0005-0000-0000-0000BE100000}"/>
    <cellStyle name="Data-one deci 6 3 2 2 2" xfId="4288" xr:uid="{00000000-0005-0000-0000-0000BF100000}"/>
    <cellStyle name="Data-one deci 6 3 2 3" xfId="4289" xr:uid="{00000000-0005-0000-0000-0000C0100000}"/>
    <cellStyle name="Data-one deci 6 3 3" xfId="4290" xr:uid="{00000000-0005-0000-0000-0000C1100000}"/>
    <cellStyle name="Data-one deci 6 3 3 2" xfId="4291" xr:uid="{00000000-0005-0000-0000-0000C2100000}"/>
    <cellStyle name="Data-one deci 6 3 4" xfId="4292" xr:uid="{00000000-0005-0000-0000-0000C3100000}"/>
    <cellStyle name="Data-one deci 6 4" xfId="4293" xr:uid="{00000000-0005-0000-0000-0000C4100000}"/>
    <cellStyle name="Data-one deci 6 4 2" xfId="4294" xr:uid="{00000000-0005-0000-0000-0000C5100000}"/>
    <cellStyle name="Data-one deci 6 4 2 2" xfId="4295" xr:uid="{00000000-0005-0000-0000-0000C6100000}"/>
    <cellStyle name="Data-one deci 6 4 3" xfId="4296" xr:uid="{00000000-0005-0000-0000-0000C7100000}"/>
    <cellStyle name="Data-one deci 6 5" xfId="4297" xr:uid="{00000000-0005-0000-0000-0000C8100000}"/>
    <cellStyle name="Data-one deci 7" xfId="4298" xr:uid="{00000000-0005-0000-0000-0000C9100000}"/>
    <cellStyle name="Data-one deci 7 2" xfId="4299" xr:uid="{00000000-0005-0000-0000-0000CA100000}"/>
    <cellStyle name="Data-one deci 7 2 2" xfId="4300" xr:uid="{00000000-0005-0000-0000-0000CB100000}"/>
    <cellStyle name="Data-one deci 7 2 2 2" xfId="4301" xr:uid="{00000000-0005-0000-0000-0000CC100000}"/>
    <cellStyle name="Data-one deci 7 2 2 2 2" xfId="4302" xr:uid="{00000000-0005-0000-0000-0000CD100000}"/>
    <cellStyle name="Data-one deci 7 2 2 3" xfId="4303" xr:uid="{00000000-0005-0000-0000-0000CE100000}"/>
    <cellStyle name="Data-one deci 7 2 3" xfId="4304" xr:uid="{00000000-0005-0000-0000-0000CF100000}"/>
    <cellStyle name="Data-one deci 7 2 3 2" xfId="4305" xr:uid="{00000000-0005-0000-0000-0000D0100000}"/>
    <cellStyle name="Data-one deci 7 2 4" xfId="4306" xr:uid="{00000000-0005-0000-0000-0000D1100000}"/>
    <cellStyle name="Data-one deci 7 3" xfId="4307" xr:uid="{00000000-0005-0000-0000-0000D2100000}"/>
    <cellStyle name="Data-one deci 7 3 2" xfId="4308" xr:uid="{00000000-0005-0000-0000-0000D3100000}"/>
    <cellStyle name="Data-one deci 7 3 2 2" xfId="4309" xr:uid="{00000000-0005-0000-0000-0000D4100000}"/>
    <cellStyle name="Data-one deci 7 3 3" xfId="4310" xr:uid="{00000000-0005-0000-0000-0000D5100000}"/>
    <cellStyle name="Data-one deci 7 4" xfId="4311" xr:uid="{00000000-0005-0000-0000-0000D6100000}"/>
    <cellStyle name="Data-one deci 7 4 2" xfId="4312" xr:uid="{00000000-0005-0000-0000-0000D7100000}"/>
    <cellStyle name="Data-one deci 7 5" xfId="4313" xr:uid="{00000000-0005-0000-0000-0000D8100000}"/>
    <cellStyle name="Data-one deci 8" xfId="4314" xr:uid="{00000000-0005-0000-0000-0000D9100000}"/>
    <cellStyle name="Data-one deci 8 2" xfId="4315" xr:uid="{00000000-0005-0000-0000-0000DA100000}"/>
    <cellStyle name="Data-one deci 8 2 2" xfId="4316" xr:uid="{00000000-0005-0000-0000-0000DB100000}"/>
    <cellStyle name="Data-one deci 8 2 2 2" xfId="4317" xr:uid="{00000000-0005-0000-0000-0000DC100000}"/>
    <cellStyle name="Data-one deci 8 2 3" xfId="4318" xr:uid="{00000000-0005-0000-0000-0000DD100000}"/>
    <cellStyle name="Data-one deci 8 3" xfId="4319" xr:uid="{00000000-0005-0000-0000-0000DE100000}"/>
    <cellStyle name="Data-one deci 8 3 2" xfId="4320" xr:uid="{00000000-0005-0000-0000-0000DF100000}"/>
    <cellStyle name="Data-one deci 8 4" xfId="4321" xr:uid="{00000000-0005-0000-0000-0000E0100000}"/>
    <cellStyle name="Data-one deci 9" xfId="4322" xr:uid="{00000000-0005-0000-0000-0000E1100000}"/>
    <cellStyle name="Date" xfId="4323" xr:uid="{00000000-0005-0000-0000-0000E2100000}"/>
    <cellStyle name="Emphasis 1" xfId="4324" xr:uid="{00000000-0005-0000-0000-0000E3100000}"/>
    <cellStyle name="Emphasis 1 10" xfId="4325" xr:uid="{00000000-0005-0000-0000-0000E4100000}"/>
    <cellStyle name="Emphasis 1 11" xfId="4326" xr:uid="{00000000-0005-0000-0000-0000E5100000}"/>
    <cellStyle name="Emphasis 1 12" xfId="4327" xr:uid="{00000000-0005-0000-0000-0000E6100000}"/>
    <cellStyle name="Emphasis 1 13" xfId="4328" xr:uid="{00000000-0005-0000-0000-0000E7100000}"/>
    <cellStyle name="Emphasis 1 14" xfId="4329" xr:uid="{00000000-0005-0000-0000-0000E8100000}"/>
    <cellStyle name="Emphasis 1 2" xfId="4330" xr:uid="{00000000-0005-0000-0000-0000E9100000}"/>
    <cellStyle name="Emphasis 1 3" xfId="4331" xr:uid="{00000000-0005-0000-0000-0000EA100000}"/>
    <cellStyle name="Emphasis 1 4" xfId="4332" xr:uid="{00000000-0005-0000-0000-0000EB100000}"/>
    <cellStyle name="Emphasis 1 5" xfId="4333" xr:uid="{00000000-0005-0000-0000-0000EC100000}"/>
    <cellStyle name="Emphasis 1 6" xfId="4334" xr:uid="{00000000-0005-0000-0000-0000ED100000}"/>
    <cellStyle name="Emphasis 1 7" xfId="4335" xr:uid="{00000000-0005-0000-0000-0000EE100000}"/>
    <cellStyle name="Emphasis 1 8" xfId="4336" xr:uid="{00000000-0005-0000-0000-0000EF100000}"/>
    <cellStyle name="Emphasis 1 9" xfId="4337" xr:uid="{00000000-0005-0000-0000-0000F0100000}"/>
    <cellStyle name="Emphasis 2" xfId="4338" xr:uid="{00000000-0005-0000-0000-0000F1100000}"/>
    <cellStyle name="Emphasis 2 10" xfId="4339" xr:uid="{00000000-0005-0000-0000-0000F2100000}"/>
    <cellStyle name="Emphasis 2 11" xfId="4340" xr:uid="{00000000-0005-0000-0000-0000F3100000}"/>
    <cellStyle name="Emphasis 2 12" xfId="4341" xr:uid="{00000000-0005-0000-0000-0000F4100000}"/>
    <cellStyle name="Emphasis 2 13" xfId="4342" xr:uid="{00000000-0005-0000-0000-0000F5100000}"/>
    <cellStyle name="Emphasis 2 14" xfId="4343" xr:uid="{00000000-0005-0000-0000-0000F6100000}"/>
    <cellStyle name="Emphasis 2 2" xfId="4344" xr:uid="{00000000-0005-0000-0000-0000F7100000}"/>
    <cellStyle name="Emphasis 2 3" xfId="4345" xr:uid="{00000000-0005-0000-0000-0000F8100000}"/>
    <cellStyle name="Emphasis 2 4" xfId="4346" xr:uid="{00000000-0005-0000-0000-0000F9100000}"/>
    <cellStyle name="Emphasis 2 5" xfId="4347" xr:uid="{00000000-0005-0000-0000-0000FA100000}"/>
    <cellStyle name="Emphasis 2 6" xfId="4348" xr:uid="{00000000-0005-0000-0000-0000FB100000}"/>
    <cellStyle name="Emphasis 2 7" xfId="4349" xr:uid="{00000000-0005-0000-0000-0000FC100000}"/>
    <cellStyle name="Emphasis 2 8" xfId="4350" xr:uid="{00000000-0005-0000-0000-0000FD100000}"/>
    <cellStyle name="Emphasis 2 9" xfId="4351" xr:uid="{00000000-0005-0000-0000-0000FE100000}"/>
    <cellStyle name="Emphasis 3" xfId="4352" xr:uid="{00000000-0005-0000-0000-0000FF100000}"/>
    <cellStyle name="Emphasis 3 10" xfId="4353" xr:uid="{00000000-0005-0000-0000-000000110000}"/>
    <cellStyle name="Emphasis 3 11" xfId="4354" xr:uid="{00000000-0005-0000-0000-000001110000}"/>
    <cellStyle name="Emphasis 3 12" xfId="4355" xr:uid="{00000000-0005-0000-0000-000002110000}"/>
    <cellStyle name="Emphasis 3 13" xfId="4356" xr:uid="{00000000-0005-0000-0000-000003110000}"/>
    <cellStyle name="Emphasis 3 14" xfId="4357" xr:uid="{00000000-0005-0000-0000-000004110000}"/>
    <cellStyle name="Emphasis 3 2" xfId="4358" xr:uid="{00000000-0005-0000-0000-000005110000}"/>
    <cellStyle name="Emphasis 3 3" xfId="4359" xr:uid="{00000000-0005-0000-0000-000006110000}"/>
    <cellStyle name="Emphasis 3 4" xfId="4360" xr:uid="{00000000-0005-0000-0000-000007110000}"/>
    <cellStyle name="Emphasis 3 5" xfId="4361" xr:uid="{00000000-0005-0000-0000-000008110000}"/>
    <cellStyle name="Emphasis 3 6" xfId="4362" xr:uid="{00000000-0005-0000-0000-000009110000}"/>
    <cellStyle name="Emphasis 3 7" xfId="4363" xr:uid="{00000000-0005-0000-0000-00000A110000}"/>
    <cellStyle name="Emphasis 3 8" xfId="4364" xr:uid="{00000000-0005-0000-0000-00000B110000}"/>
    <cellStyle name="Emphasis 3 9" xfId="4365" xr:uid="{00000000-0005-0000-0000-00000C110000}"/>
    <cellStyle name="Error" xfId="4366" xr:uid="{00000000-0005-0000-0000-00000D110000}"/>
    <cellStyle name="Euro" xfId="4367" xr:uid="{00000000-0005-0000-0000-00000E110000}"/>
    <cellStyle name="Euro 10" xfId="4368" xr:uid="{00000000-0005-0000-0000-00000F110000}"/>
    <cellStyle name="Euro 11" xfId="4369" xr:uid="{00000000-0005-0000-0000-000010110000}"/>
    <cellStyle name="Euro 12" xfId="4370" xr:uid="{00000000-0005-0000-0000-000011110000}"/>
    <cellStyle name="Euro 13" xfId="4371" xr:uid="{00000000-0005-0000-0000-000012110000}"/>
    <cellStyle name="Euro 14" xfId="4372" xr:uid="{00000000-0005-0000-0000-000013110000}"/>
    <cellStyle name="Euro 15" xfId="4373" xr:uid="{00000000-0005-0000-0000-000014110000}"/>
    <cellStyle name="Euro 16" xfId="4374" xr:uid="{00000000-0005-0000-0000-000015110000}"/>
    <cellStyle name="Euro 17" xfId="4375" xr:uid="{00000000-0005-0000-0000-000016110000}"/>
    <cellStyle name="Euro 18" xfId="4376" xr:uid="{00000000-0005-0000-0000-000017110000}"/>
    <cellStyle name="Euro 19" xfId="4377" xr:uid="{00000000-0005-0000-0000-000018110000}"/>
    <cellStyle name="Euro 2" xfId="4378" xr:uid="{00000000-0005-0000-0000-000019110000}"/>
    <cellStyle name="Euro 20" xfId="4379" xr:uid="{00000000-0005-0000-0000-00001A110000}"/>
    <cellStyle name="Euro 21" xfId="4380" xr:uid="{00000000-0005-0000-0000-00001B110000}"/>
    <cellStyle name="Euro 22" xfId="4381" xr:uid="{00000000-0005-0000-0000-00001C110000}"/>
    <cellStyle name="Euro 3" xfId="4382" xr:uid="{00000000-0005-0000-0000-00001D110000}"/>
    <cellStyle name="Euro 4" xfId="4383" xr:uid="{00000000-0005-0000-0000-00001E110000}"/>
    <cellStyle name="Euro 5" xfId="4384" xr:uid="{00000000-0005-0000-0000-00001F110000}"/>
    <cellStyle name="Euro 6" xfId="4385" xr:uid="{00000000-0005-0000-0000-000020110000}"/>
    <cellStyle name="Euro 7" xfId="4386" xr:uid="{00000000-0005-0000-0000-000021110000}"/>
    <cellStyle name="Euro 8" xfId="4387" xr:uid="{00000000-0005-0000-0000-000022110000}"/>
    <cellStyle name="Euro 9" xfId="4388" xr:uid="{00000000-0005-0000-0000-000023110000}"/>
    <cellStyle name="Excel Built-in Comma 1" xfId="4389" xr:uid="{00000000-0005-0000-0000-000024110000}"/>
    <cellStyle name="Excel Built-in Normal 1 1" xfId="4390" xr:uid="{00000000-0005-0000-0000-000025110000}"/>
    <cellStyle name="Explanatory Text 10" xfId="4391" xr:uid="{00000000-0005-0000-0000-000026110000}"/>
    <cellStyle name="Explanatory Text 11" xfId="4392" xr:uid="{00000000-0005-0000-0000-000027110000}"/>
    <cellStyle name="Explanatory Text 12" xfId="4393" xr:uid="{00000000-0005-0000-0000-000028110000}"/>
    <cellStyle name="Explanatory Text 13" xfId="4394" xr:uid="{00000000-0005-0000-0000-000029110000}"/>
    <cellStyle name="Explanatory Text 14" xfId="4395" xr:uid="{00000000-0005-0000-0000-00002A110000}"/>
    <cellStyle name="Explanatory Text 15" xfId="4396" xr:uid="{00000000-0005-0000-0000-00002B110000}"/>
    <cellStyle name="Explanatory Text 16" xfId="4397" xr:uid="{00000000-0005-0000-0000-00002C110000}"/>
    <cellStyle name="Explanatory Text 17" xfId="4398" xr:uid="{00000000-0005-0000-0000-00002D110000}"/>
    <cellStyle name="Explanatory Text 18" xfId="4399" xr:uid="{00000000-0005-0000-0000-00002E110000}"/>
    <cellStyle name="Explanatory Text 19" xfId="4400" xr:uid="{00000000-0005-0000-0000-00002F110000}"/>
    <cellStyle name="Explanatory Text 2" xfId="4401" xr:uid="{00000000-0005-0000-0000-000030110000}"/>
    <cellStyle name="Explanatory Text 2 2" xfId="4402" xr:uid="{00000000-0005-0000-0000-000031110000}"/>
    <cellStyle name="Explanatory Text 20" xfId="4403" xr:uid="{00000000-0005-0000-0000-000032110000}"/>
    <cellStyle name="Explanatory Text 21" xfId="4404" xr:uid="{00000000-0005-0000-0000-000033110000}"/>
    <cellStyle name="Explanatory Text 22" xfId="4405" xr:uid="{00000000-0005-0000-0000-000034110000}"/>
    <cellStyle name="Explanatory Text 23" xfId="4406" xr:uid="{00000000-0005-0000-0000-000035110000}"/>
    <cellStyle name="Explanatory Text 3" xfId="4407" xr:uid="{00000000-0005-0000-0000-000036110000}"/>
    <cellStyle name="Explanatory Text 4" xfId="4408" xr:uid="{00000000-0005-0000-0000-000037110000}"/>
    <cellStyle name="Explanatory Text 5" xfId="4409" xr:uid="{00000000-0005-0000-0000-000038110000}"/>
    <cellStyle name="Explanatory Text 6" xfId="4410" xr:uid="{00000000-0005-0000-0000-000039110000}"/>
    <cellStyle name="Explanatory Text 7" xfId="4411" xr:uid="{00000000-0005-0000-0000-00003A110000}"/>
    <cellStyle name="Explanatory Text 8" xfId="4412" xr:uid="{00000000-0005-0000-0000-00003B110000}"/>
    <cellStyle name="Explanatory Text 9" xfId="4413" xr:uid="{00000000-0005-0000-0000-00003C110000}"/>
    <cellStyle name="False" xfId="4414" xr:uid="{00000000-0005-0000-0000-00003D110000}"/>
    <cellStyle name="False 2" xfId="4415" xr:uid="{00000000-0005-0000-0000-00003E110000}"/>
    <cellStyle name="False 2 2" xfId="4416" xr:uid="{00000000-0005-0000-0000-00003F110000}"/>
    <cellStyle name="False 3" xfId="4417" xr:uid="{00000000-0005-0000-0000-000040110000}"/>
    <cellStyle name="Fixed" xfId="4418" xr:uid="{00000000-0005-0000-0000-000041110000}"/>
    <cellStyle name="Font: Calibri, 9pt regular" xfId="4419" xr:uid="{00000000-0005-0000-0000-000042110000}"/>
    <cellStyle name="Footnotes: all except top row" xfId="4420" xr:uid="{00000000-0005-0000-0000-000043110000}"/>
    <cellStyle name="Footnotes: top row" xfId="4421" xr:uid="{00000000-0005-0000-0000-000044110000}"/>
    <cellStyle name="Good 10" xfId="4422" xr:uid="{00000000-0005-0000-0000-000045110000}"/>
    <cellStyle name="Good 11" xfId="4423" xr:uid="{00000000-0005-0000-0000-000046110000}"/>
    <cellStyle name="Good 12" xfId="4424" xr:uid="{00000000-0005-0000-0000-000047110000}"/>
    <cellStyle name="Good 13" xfId="4425" xr:uid="{00000000-0005-0000-0000-000048110000}"/>
    <cellStyle name="Good 14" xfId="4426" xr:uid="{00000000-0005-0000-0000-000049110000}"/>
    <cellStyle name="Good 15" xfId="4427" xr:uid="{00000000-0005-0000-0000-00004A110000}"/>
    <cellStyle name="Good 16" xfId="4428" xr:uid="{00000000-0005-0000-0000-00004B110000}"/>
    <cellStyle name="Good 17" xfId="4429" xr:uid="{00000000-0005-0000-0000-00004C110000}"/>
    <cellStyle name="Good 17 2" xfId="4430" xr:uid="{00000000-0005-0000-0000-00004D110000}"/>
    <cellStyle name="Good 18" xfId="4431" xr:uid="{00000000-0005-0000-0000-00004E110000}"/>
    <cellStyle name="Good 19" xfId="4432" xr:uid="{00000000-0005-0000-0000-00004F110000}"/>
    <cellStyle name="Good 2" xfId="4433" xr:uid="{00000000-0005-0000-0000-000050110000}"/>
    <cellStyle name="Good 2 2" xfId="4434" xr:uid="{00000000-0005-0000-0000-000051110000}"/>
    <cellStyle name="Good 20" xfId="4435" xr:uid="{00000000-0005-0000-0000-000052110000}"/>
    <cellStyle name="Good 21" xfId="4436" xr:uid="{00000000-0005-0000-0000-000053110000}"/>
    <cellStyle name="Good 22" xfId="4437" xr:uid="{00000000-0005-0000-0000-000054110000}"/>
    <cellStyle name="Good 23" xfId="4438" xr:uid="{00000000-0005-0000-0000-000055110000}"/>
    <cellStyle name="Good 3" xfId="4439" xr:uid="{00000000-0005-0000-0000-000056110000}"/>
    <cellStyle name="Good 4" xfId="4440" xr:uid="{00000000-0005-0000-0000-000057110000}"/>
    <cellStyle name="Good 5" xfId="4441" xr:uid="{00000000-0005-0000-0000-000058110000}"/>
    <cellStyle name="Good 6" xfId="4442" xr:uid="{00000000-0005-0000-0000-000059110000}"/>
    <cellStyle name="Good 7" xfId="4443" xr:uid="{00000000-0005-0000-0000-00005A110000}"/>
    <cellStyle name="Good 8" xfId="4444" xr:uid="{00000000-0005-0000-0000-00005B110000}"/>
    <cellStyle name="Good 9" xfId="4445" xr:uid="{00000000-0005-0000-0000-00005C110000}"/>
    <cellStyle name="Grey" xfId="4446" xr:uid="{00000000-0005-0000-0000-00005D110000}"/>
    <cellStyle name="Grey 10" xfId="4447" xr:uid="{00000000-0005-0000-0000-00005E110000}"/>
    <cellStyle name="Grey 11" xfId="4448" xr:uid="{00000000-0005-0000-0000-00005F110000}"/>
    <cellStyle name="Grey 12" xfId="4449" xr:uid="{00000000-0005-0000-0000-000060110000}"/>
    <cellStyle name="Grey 13" xfId="4450" xr:uid="{00000000-0005-0000-0000-000061110000}"/>
    <cellStyle name="Grey 14" xfId="4451" xr:uid="{00000000-0005-0000-0000-000062110000}"/>
    <cellStyle name="Grey 15" xfId="4452" xr:uid="{00000000-0005-0000-0000-000063110000}"/>
    <cellStyle name="Grey 16" xfId="4453" xr:uid="{00000000-0005-0000-0000-000064110000}"/>
    <cellStyle name="Grey 17" xfId="4454" xr:uid="{00000000-0005-0000-0000-000065110000}"/>
    <cellStyle name="Grey 18" xfId="4455" xr:uid="{00000000-0005-0000-0000-000066110000}"/>
    <cellStyle name="Grey 19" xfId="4456" xr:uid="{00000000-0005-0000-0000-000067110000}"/>
    <cellStyle name="Grey 2" xfId="4457" xr:uid="{00000000-0005-0000-0000-000068110000}"/>
    <cellStyle name="Grey 20" xfId="4458" xr:uid="{00000000-0005-0000-0000-000069110000}"/>
    <cellStyle name="Grey 21" xfId="4459" xr:uid="{00000000-0005-0000-0000-00006A110000}"/>
    <cellStyle name="Grey 22" xfId="4460" xr:uid="{00000000-0005-0000-0000-00006B110000}"/>
    <cellStyle name="Grey 3" xfId="4461" xr:uid="{00000000-0005-0000-0000-00006C110000}"/>
    <cellStyle name="Grey 4" xfId="4462" xr:uid="{00000000-0005-0000-0000-00006D110000}"/>
    <cellStyle name="Grey 5" xfId="4463" xr:uid="{00000000-0005-0000-0000-00006E110000}"/>
    <cellStyle name="Grey 6" xfId="4464" xr:uid="{00000000-0005-0000-0000-00006F110000}"/>
    <cellStyle name="Grey 7" xfId="4465" xr:uid="{00000000-0005-0000-0000-000070110000}"/>
    <cellStyle name="Grey 8" xfId="4466" xr:uid="{00000000-0005-0000-0000-000071110000}"/>
    <cellStyle name="Grey 9" xfId="4467" xr:uid="{00000000-0005-0000-0000-000072110000}"/>
    <cellStyle name="Header: bottom row" xfId="4468" xr:uid="{00000000-0005-0000-0000-000073110000}"/>
    <cellStyle name="Header: top rows" xfId="4469" xr:uid="{00000000-0005-0000-0000-000074110000}"/>
    <cellStyle name="Heading 1 10" xfId="4470" xr:uid="{00000000-0005-0000-0000-000075110000}"/>
    <cellStyle name="Heading 1 11" xfId="4471" xr:uid="{00000000-0005-0000-0000-000076110000}"/>
    <cellStyle name="Heading 1 12" xfId="4472" xr:uid="{00000000-0005-0000-0000-000077110000}"/>
    <cellStyle name="Heading 1 13" xfId="4473" xr:uid="{00000000-0005-0000-0000-000078110000}"/>
    <cellStyle name="Heading 1 14" xfId="4474" xr:uid="{00000000-0005-0000-0000-000079110000}"/>
    <cellStyle name="Heading 1 15" xfId="4475" xr:uid="{00000000-0005-0000-0000-00007A110000}"/>
    <cellStyle name="Heading 1 16" xfId="4476" xr:uid="{00000000-0005-0000-0000-00007B110000}"/>
    <cellStyle name="Heading 1 17" xfId="4477" xr:uid="{00000000-0005-0000-0000-00007C110000}"/>
    <cellStyle name="Heading 1 18" xfId="4478" xr:uid="{00000000-0005-0000-0000-00007D110000}"/>
    <cellStyle name="Heading 1 19" xfId="4479" xr:uid="{00000000-0005-0000-0000-00007E110000}"/>
    <cellStyle name="Heading 1 2" xfId="4480" xr:uid="{00000000-0005-0000-0000-00007F110000}"/>
    <cellStyle name="Heading 1 2 2" xfId="4481" xr:uid="{00000000-0005-0000-0000-000080110000}"/>
    <cellStyle name="Heading 1 20" xfId="4482" xr:uid="{00000000-0005-0000-0000-000081110000}"/>
    <cellStyle name="Heading 1 21" xfId="4483" xr:uid="{00000000-0005-0000-0000-000082110000}"/>
    <cellStyle name="Heading 1 22" xfId="4484" xr:uid="{00000000-0005-0000-0000-000083110000}"/>
    <cellStyle name="Heading 1 23" xfId="4485" xr:uid="{00000000-0005-0000-0000-000084110000}"/>
    <cellStyle name="Heading 1 3" xfId="4486" xr:uid="{00000000-0005-0000-0000-000085110000}"/>
    <cellStyle name="Heading 1 4" xfId="4487" xr:uid="{00000000-0005-0000-0000-000086110000}"/>
    <cellStyle name="Heading 1 5" xfId="4488" xr:uid="{00000000-0005-0000-0000-000087110000}"/>
    <cellStyle name="Heading 1 6" xfId="4489" xr:uid="{00000000-0005-0000-0000-000088110000}"/>
    <cellStyle name="Heading 1 7" xfId="4490" xr:uid="{00000000-0005-0000-0000-000089110000}"/>
    <cellStyle name="Heading 1 8" xfId="4491" xr:uid="{00000000-0005-0000-0000-00008A110000}"/>
    <cellStyle name="Heading 1 9" xfId="4492" xr:uid="{00000000-0005-0000-0000-00008B110000}"/>
    <cellStyle name="Heading 2 10" xfId="4493" xr:uid="{00000000-0005-0000-0000-00008C110000}"/>
    <cellStyle name="Heading 2 11" xfId="4494" xr:uid="{00000000-0005-0000-0000-00008D110000}"/>
    <cellStyle name="Heading 2 12" xfId="4495" xr:uid="{00000000-0005-0000-0000-00008E110000}"/>
    <cellStyle name="Heading 2 13" xfId="4496" xr:uid="{00000000-0005-0000-0000-00008F110000}"/>
    <cellStyle name="Heading 2 14" xfId="4497" xr:uid="{00000000-0005-0000-0000-000090110000}"/>
    <cellStyle name="Heading 2 15" xfId="4498" xr:uid="{00000000-0005-0000-0000-000091110000}"/>
    <cellStyle name="Heading 2 16" xfId="4499" xr:uid="{00000000-0005-0000-0000-000092110000}"/>
    <cellStyle name="Heading 2 17" xfId="4500" xr:uid="{00000000-0005-0000-0000-000093110000}"/>
    <cellStyle name="Heading 2 18" xfId="4501" xr:uid="{00000000-0005-0000-0000-000094110000}"/>
    <cellStyle name="Heading 2 19" xfId="4502" xr:uid="{00000000-0005-0000-0000-000095110000}"/>
    <cellStyle name="Heading 2 2" xfId="4503" xr:uid="{00000000-0005-0000-0000-000096110000}"/>
    <cellStyle name="Heading 2 2 2" xfId="4504" xr:uid="{00000000-0005-0000-0000-000097110000}"/>
    <cellStyle name="Heading 2 20" xfId="4505" xr:uid="{00000000-0005-0000-0000-000098110000}"/>
    <cellStyle name="Heading 2 21" xfId="4506" xr:uid="{00000000-0005-0000-0000-000099110000}"/>
    <cellStyle name="Heading 2 22" xfId="4507" xr:uid="{00000000-0005-0000-0000-00009A110000}"/>
    <cellStyle name="Heading 2 23" xfId="4508" xr:uid="{00000000-0005-0000-0000-00009B110000}"/>
    <cellStyle name="Heading 2 3" xfId="4509" xr:uid="{00000000-0005-0000-0000-00009C110000}"/>
    <cellStyle name="Heading 2 4" xfId="4510" xr:uid="{00000000-0005-0000-0000-00009D110000}"/>
    <cellStyle name="Heading 2 5" xfId="4511" xr:uid="{00000000-0005-0000-0000-00009E110000}"/>
    <cellStyle name="Heading 2 6" xfId="4512" xr:uid="{00000000-0005-0000-0000-00009F110000}"/>
    <cellStyle name="Heading 2 7" xfId="4513" xr:uid="{00000000-0005-0000-0000-0000A0110000}"/>
    <cellStyle name="Heading 2 8" xfId="4514" xr:uid="{00000000-0005-0000-0000-0000A1110000}"/>
    <cellStyle name="Heading 2 9" xfId="4515" xr:uid="{00000000-0005-0000-0000-0000A2110000}"/>
    <cellStyle name="Heading 3 10" xfId="4516" xr:uid="{00000000-0005-0000-0000-0000A3110000}"/>
    <cellStyle name="Heading 3 10 2" xfId="4517" xr:uid="{00000000-0005-0000-0000-0000A4110000}"/>
    <cellStyle name="Heading 3 10 2 2" xfId="4518" xr:uid="{00000000-0005-0000-0000-0000A5110000}"/>
    <cellStyle name="Heading 3 10 2 2 2" xfId="4519" xr:uid="{00000000-0005-0000-0000-0000A6110000}"/>
    <cellStyle name="Heading 3 10 2 3" xfId="4520" xr:uid="{00000000-0005-0000-0000-0000A7110000}"/>
    <cellStyle name="Heading 3 10 3" xfId="4521" xr:uid="{00000000-0005-0000-0000-0000A8110000}"/>
    <cellStyle name="Heading 3 10 3 2" xfId="4522" xr:uid="{00000000-0005-0000-0000-0000A9110000}"/>
    <cellStyle name="Heading 3 10 4" xfId="4523" xr:uid="{00000000-0005-0000-0000-0000AA110000}"/>
    <cellStyle name="Heading 3 11" xfId="4524" xr:uid="{00000000-0005-0000-0000-0000AB110000}"/>
    <cellStyle name="Heading 3 11 2" xfId="4525" xr:uid="{00000000-0005-0000-0000-0000AC110000}"/>
    <cellStyle name="Heading 3 11 2 2" xfId="4526" xr:uid="{00000000-0005-0000-0000-0000AD110000}"/>
    <cellStyle name="Heading 3 11 2 2 2" xfId="4527" xr:uid="{00000000-0005-0000-0000-0000AE110000}"/>
    <cellStyle name="Heading 3 11 2 3" xfId="4528" xr:uid="{00000000-0005-0000-0000-0000AF110000}"/>
    <cellStyle name="Heading 3 11 3" xfId="4529" xr:uid="{00000000-0005-0000-0000-0000B0110000}"/>
    <cellStyle name="Heading 3 11 3 2" xfId="4530" xr:uid="{00000000-0005-0000-0000-0000B1110000}"/>
    <cellStyle name="Heading 3 11 4" xfId="4531" xr:uid="{00000000-0005-0000-0000-0000B2110000}"/>
    <cellStyle name="Heading 3 12" xfId="4532" xr:uid="{00000000-0005-0000-0000-0000B3110000}"/>
    <cellStyle name="Heading 3 12 2" xfId="4533" xr:uid="{00000000-0005-0000-0000-0000B4110000}"/>
    <cellStyle name="Heading 3 12 2 2" xfId="4534" xr:uid="{00000000-0005-0000-0000-0000B5110000}"/>
    <cellStyle name="Heading 3 12 2 2 2" xfId="4535" xr:uid="{00000000-0005-0000-0000-0000B6110000}"/>
    <cellStyle name="Heading 3 12 2 3" xfId="4536" xr:uid="{00000000-0005-0000-0000-0000B7110000}"/>
    <cellStyle name="Heading 3 12 3" xfId="4537" xr:uid="{00000000-0005-0000-0000-0000B8110000}"/>
    <cellStyle name="Heading 3 12 3 2" xfId="4538" xr:uid="{00000000-0005-0000-0000-0000B9110000}"/>
    <cellStyle name="Heading 3 12 4" xfId="4539" xr:uid="{00000000-0005-0000-0000-0000BA110000}"/>
    <cellStyle name="Heading 3 13" xfId="4540" xr:uid="{00000000-0005-0000-0000-0000BB110000}"/>
    <cellStyle name="Heading 3 13 2" xfId="4541" xr:uid="{00000000-0005-0000-0000-0000BC110000}"/>
    <cellStyle name="Heading 3 13 2 2" xfId="4542" xr:uid="{00000000-0005-0000-0000-0000BD110000}"/>
    <cellStyle name="Heading 3 13 2 2 2" xfId="4543" xr:uid="{00000000-0005-0000-0000-0000BE110000}"/>
    <cellStyle name="Heading 3 13 2 3" xfId="4544" xr:uid="{00000000-0005-0000-0000-0000BF110000}"/>
    <cellStyle name="Heading 3 13 3" xfId="4545" xr:uid="{00000000-0005-0000-0000-0000C0110000}"/>
    <cellStyle name="Heading 3 13 3 2" xfId="4546" xr:uid="{00000000-0005-0000-0000-0000C1110000}"/>
    <cellStyle name="Heading 3 13 4" xfId="4547" xr:uid="{00000000-0005-0000-0000-0000C2110000}"/>
    <cellStyle name="Heading 3 14" xfId="4548" xr:uid="{00000000-0005-0000-0000-0000C3110000}"/>
    <cellStyle name="Heading 3 14 2" xfId="4549" xr:uid="{00000000-0005-0000-0000-0000C4110000}"/>
    <cellStyle name="Heading 3 14 2 2" xfId="4550" xr:uid="{00000000-0005-0000-0000-0000C5110000}"/>
    <cellStyle name="Heading 3 14 2 2 2" xfId="4551" xr:uid="{00000000-0005-0000-0000-0000C6110000}"/>
    <cellStyle name="Heading 3 14 2 3" xfId="4552" xr:uid="{00000000-0005-0000-0000-0000C7110000}"/>
    <cellStyle name="Heading 3 14 3" xfId="4553" xr:uid="{00000000-0005-0000-0000-0000C8110000}"/>
    <cellStyle name="Heading 3 14 3 2" xfId="4554" xr:uid="{00000000-0005-0000-0000-0000C9110000}"/>
    <cellStyle name="Heading 3 14 4" xfId="4555" xr:uid="{00000000-0005-0000-0000-0000CA110000}"/>
    <cellStyle name="Heading 3 15" xfId="4556" xr:uid="{00000000-0005-0000-0000-0000CB110000}"/>
    <cellStyle name="Heading 3 15 2" xfId="4557" xr:uid="{00000000-0005-0000-0000-0000CC110000}"/>
    <cellStyle name="Heading 3 15 2 2" xfId="4558" xr:uid="{00000000-0005-0000-0000-0000CD110000}"/>
    <cellStyle name="Heading 3 15 2 2 2" xfId="4559" xr:uid="{00000000-0005-0000-0000-0000CE110000}"/>
    <cellStyle name="Heading 3 15 2 3" xfId="4560" xr:uid="{00000000-0005-0000-0000-0000CF110000}"/>
    <cellStyle name="Heading 3 15 3" xfId="4561" xr:uid="{00000000-0005-0000-0000-0000D0110000}"/>
    <cellStyle name="Heading 3 15 3 2" xfId="4562" xr:uid="{00000000-0005-0000-0000-0000D1110000}"/>
    <cellStyle name="Heading 3 15 4" xfId="4563" xr:uid="{00000000-0005-0000-0000-0000D2110000}"/>
    <cellStyle name="Heading 3 16" xfId="4564" xr:uid="{00000000-0005-0000-0000-0000D3110000}"/>
    <cellStyle name="Heading 3 16 2" xfId="4565" xr:uid="{00000000-0005-0000-0000-0000D4110000}"/>
    <cellStyle name="Heading 3 16 2 2" xfId="4566" xr:uid="{00000000-0005-0000-0000-0000D5110000}"/>
    <cellStyle name="Heading 3 16 2 2 2" xfId="4567" xr:uid="{00000000-0005-0000-0000-0000D6110000}"/>
    <cellStyle name="Heading 3 16 2 3" xfId="4568" xr:uid="{00000000-0005-0000-0000-0000D7110000}"/>
    <cellStyle name="Heading 3 16 3" xfId="4569" xr:uid="{00000000-0005-0000-0000-0000D8110000}"/>
    <cellStyle name="Heading 3 16 3 2" xfId="4570" xr:uid="{00000000-0005-0000-0000-0000D9110000}"/>
    <cellStyle name="Heading 3 16 4" xfId="4571" xr:uid="{00000000-0005-0000-0000-0000DA110000}"/>
    <cellStyle name="Heading 3 17" xfId="4572" xr:uid="{00000000-0005-0000-0000-0000DB110000}"/>
    <cellStyle name="Heading 3 17 2" xfId="4573" xr:uid="{00000000-0005-0000-0000-0000DC110000}"/>
    <cellStyle name="Heading 3 17 2 2" xfId="4574" xr:uid="{00000000-0005-0000-0000-0000DD110000}"/>
    <cellStyle name="Heading 3 17 3" xfId="4575" xr:uid="{00000000-0005-0000-0000-0000DE110000}"/>
    <cellStyle name="Heading 3 18" xfId="4576" xr:uid="{00000000-0005-0000-0000-0000DF110000}"/>
    <cellStyle name="Heading 3 19" xfId="4577" xr:uid="{00000000-0005-0000-0000-0000E0110000}"/>
    <cellStyle name="Heading 3 2" xfId="4578" xr:uid="{00000000-0005-0000-0000-0000E1110000}"/>
    <cellStyle name="Heading 3 2 2" xfId="4579" xr:uid="{00000000-0005-0000-0000-0000E2110000}"/>
    <cellStyle name="Heading 3 2 2 2" xfId="4580" xr:uid="{00000000-0005-0000-0000-0000E3110000}"/>
    <cellStyle name="Heading 3 2 2 2 2" xfId="4581" xr:uid="{00000000-0005-0000-0000-0000E4110000}"/>
    <cellStyle name="Heading 3 2 2 2 2 2" xfId="4582" xr:uid="{00000000-0005-0000-0000-0000E5110000}"/>
    <cellStyle name="Heading 3 2 2 2 3" xfId="4583" xr:uid="{00000000-0005-0000-0000-0000E6110000}"/>
    <cellStyle name="Heading 3 2 2 3" xfId="4584" xr:uid="{00000000-0005-0000-0000-0000E7110000}"/>
    <cellStyle name="Heading 3 2 2 3 2" xfId="4585" xr:uid="{00000000-0005-0000-0000-0000E8110000}"/>
    <cellStyle name="Heading 3 2 2 4" xfId="4586" xr:uid="{00000000-0005-0000-0000-0000E9110000}"/>
    <cellStyle name="Heading 3 2 3" xfId="4587" xr:uid="{00000000-0005-0000-0000-0000EA110000}"/>
    <cellStyle name="Heading 3 2 3 2" xfId="4588" xr:uid="{00000000-0005-0000-0000-0000EB110000}"/>
    <cellStyle name="Heading 3 2 3 2 2" xfId="4589" xr:uid="{00000000-0005-0000-0000-0000EC110000}"/>
    <cellStyle name="Heading 3 2 3 3" xfId="4590" xr:uid="{00000000-0005-0000-0000-0000ED110000}"/>
    <cellStyle name="Heading 3 20" xfId="4591" xr:uid="{00000000-0005-0000-0000-0000EE110000}"/>
    <cellStyle name="Heading 3 21" xfId="4592" xr:uid="{00000000-0005-0000-0000-0000EF110000}"/>
    <cellStyle name="Heading 3 22" xfId="4593" xr:uid="{00000000-0005-0000-0000-0000F0110000}"/>
    <cellStyle name="Heading 3 22 2" xfId="4594" xr:uid="{00000000-0005-0000-0000-0000F1110000}"/>
    <cellStyle name="Heading 3 22 2 2" xfId="4595" xr:uid="{00000000-0005-0000-0000-0000F2110000}"/>
    <cellStyle name="Heading 3 22 2 2 2" xfId="4596" xr:uid="{00000000-0005-0000-0000-0000F3110000}"/>
    <cellStyle name="Heading 3 22 2 3" xfId="4597" xr:uid="{00000000-0005-0000-0000-0000F4110000}"/>
    <cellStyle name="Heading 3 22 3" xfId="4598" xr:uid="{00000000-0005-0000-0000-0000F5110000}"/>
    <cellStyle name="Heading 3 22 3 2" xfId="4599" xr:uid="{00000000-0005-0000-0000-0000F6110000}"/>
    <cellStyle name="Heading 3 22 4" xfId="4600" xr:uid="{00000000-0005-0000-0000-0000F7110000}"/>
    <cellStyle name="Heading 3 23" xfId="4601" xr:uid="{00000000-0005-0000-0000-0000F8110000}"/>
    <cellStyle name="Heading 3 23 2" xfId="4602" xr:uid="{00000000-0005-0000-0000-0000F9110000}"/>
    <cellStyle name="Heading 3 23 2 2" xfId="4603" xr:uid="{00000000-0005-0000-0000-0000FA110000}"/>
    <cellStyle name="Heading 3 23 2 2 2" xfId="4604" xr:uid="{00000000-0005-0000-0000-0000FB110000}"/>
    <cellStyle name="Heading 3 23 2 3" xfId="4605" xr:uid="{00000000-0005-0000-0000-0000FC110000}"/>
    <cellStyle name="Heading 3 23 3" xfId="4606" xr:uid="{00000000-0005-0000-0000-0000FD110000}"/>
    <cellStyle name="Heading 3 23 3 2" xfId="4607" xr:uid="{00000000-0005-0000-0000-0000FE110000}"/>
    <cellStyle name="Heading 3 23 4" xfId="4608" xr:uid="{00000000-0005-0000-0000-0000FF110000}"/>
    <cellStyle name="Heading 3 24" xfId="4609" xr:uid="{00000000-0005-0000-0000-000000120000}"/>
    <cellStyle name="Heading 3 24 2" xfId="4610" xr:uid="{00000000-0005-0000-0000-000001120000}"/>
    <cellStyle name="Heading 3 24 2 2" xfId="4611" xr:uid="{00000000-0005-0000-0000-000002120000}"/>
    <cellStyle name="Heading 3 24 3" xfId="4612" xr:uid="{00000000-0005-0000-0000-000003120000}"/>
    <cellStyle name="Heading 3 3" xfId="4613" xr:uid="{00000000-0005-0000-0000-000004120000}"/>
    <cellStyle name="Heading 3 3 2" xfId="4614" xr:uid="{00000000-0005-0000-0000-000005120000}"/>
    <cellStyle name="Heading 3 3 2 2" xfId="4615" xr:uid="{00000000-0005-0000-0000-000006120000}"/>
    <cellStyle name="Heading 3 3 2 2 2" xfId="4616" xr:uid="{00000000-0005-0000-0000-000007120000}"/>
    <cellStyle name="Heading 3 3 2 3" xfId="4617" xr:uid="{00000000-0005-0000-0000-000008120000}"/>
    <cellStyle name="Heading 3 3 3" xfId="4618" xr:uid="{00000000-0005-0000-0000-000009120000}"/>
    <cellStyle name="Heading 3 3 3 2" xfId="4619" xr:uid="{00000000-0005-0000-0000-00000A120000}"/>
    <cellStyle name="Heading 3 3 4" xfId="4620" xr:uid="{00000000-0005-0000-0000-00000B120000}"/>
    <cellStyle name="Heading 3 4" xfId="4621" xr:uid="{00000000-0005-0000-0000-00000C120000}"/>
    <cellStyle name="Heading 3 4 2" xfId="4622" xr:uid="{00000000-0005-0000-0000-00000D120000}"/>
    <cellStyle name="Heading 3 4 2 2" xfId="4623" xr:uid="{00000000-0005-0000-0000-00000E120000}"/>
    <cellStyle name="Heading 3 4 2 2 2" xfId="4624" xr:uid="{00000000-0005-0000-0000-00000F120000}"/>
    <cellStyle name="Heading 3 4 2 3" xfId="4625" xr:uid="{00000000-0005-0000-0000-000010120000}"/>
    <cellStyle name="Heading 3 4 3" xfId="4626" xr:uid="{00000000-0005-0000-0000-000011120000}"/>
    <cellStyle name="Heading 3 4 3 2" xfId="4627" xr:uid="{00000000-0005-0000-0000-000012120000}"/>
    <cellStyle name="Heading 3 4 4" xfId="4628" xr:uid="{00000000-0005-0000-0000-000013120000}"/>
    <cellStyle name="Heading 3 5" xfId="4629" xr:uid="{00000000-0005-0000-0000-000014120000}"/>
    <cellStyle name="Heading 3 5 2" xfId="4630" xr:uid="{00000000-0005-0000-0000-000015120000}"/>
    <cellStyle name="Heading 3 5 2 2" xfId="4631" xr:uid="{00000000-0005-0000-0000-000016120000}"/>
    <cellStyle name="Heading 3 5 2 2 2" xfId="4632" xr:uid="{00000000-0005-0000-0000-000017120000}"/>
    <cellStyle name="Heading 3 5 2 3" xfId="4633" xr:uid="{00000000-0005-0000-0000-000018120000}"/>
    <cellStyle name="Heading 3 5 3" xfId="4634" xr:uid="{00000000-0005-0000-0000-000019120000}"/>
    <cellStyle name="Heading 3 5 3 2" xfId="4635" xr:uid="{00000000-0005-0000-0000-00001A120000}"/>
    <cellStyle name="Heading 3 5 4" xfId="4636" xr:uid="{00000000-0005-0000-0000-00001B120000}"/>
    <cellStyle name="Heading 3 6" xfId="4637" xr:uid="{00000000-0005-0000-0000-00001C120000}"/>
    <cellStyle name="Heading 3 6 2" xfId="4638" xr:uid="{00000000-0005-0000-0000-00001D120000}"/>
    <cellStyle name="Heading 3 6 2 2" xfId="4639" xr:uid="{00000000-0005-0000-0000-00001E120000}"/>
    <cellStyle name="Heading 3 6 2 2 2" xfId="4640" xr:uid="{00000000-0005-0000-0000-00001F120000}"/>
    <cellStyle name="Heading 3 6 2 3" xfId="4641" xr:uid="{00000000-0005-0000-0000-000020120000}"/>
    <cellStyle name="Heading 3 6 3" xfId="4642" xr:uid="{00000000-0005-0000-0000-000021120000}"/>
    <cellStyle name="Heading 3 6 3 2" xfId="4643" xr:uid="{00000000-0005-0000-0000-000022120000}"/>
    <cellStyle name="Heading 3 6 4" xfId="4644" xr:uid="{00000000-0005-0000-0000-000023120000}"/>
    <cellStyle name="Heading 3 7" xfId="4645" xr:uid="{00000000-0005-0000-0000-000024120000}"/>
    <cellStyle name="Heading 3 7 2" xfId="4646" xr:uid="{00000000-0005-0000-0000-000025120000}"/>
    <cellStyle name="Heading 3 7 2 2" xfId="4647" xr:uid="{00000000-0005-0000-0000-000026120000}"/>
    <cellStyle name="Heading 3 7 2 2 2" xfId="4648" xr:uid="{00000000-0005-0000-0000-000027120000}"/>
    <cellStyle name="Heading 3 7 2 3" xfId="4649" xr:uid="{00000000-0005-0000-0000-000028120000}"/>
    <cellStyle name="Heading 3 7 3" xfId="4650" xr:uid="{00000000-0005-0000-0000-000029120000}"/>
    <cellStyle name="Heading 3 7 3 2" xfId="4651" xr:uid="{00000000-0005-0000-0000-00002A120000}"/>
    <cellStyle name="Heading 3 7 4" xfId="4652" xr:uid="{00000000-0005-0000-0000-00002B120000}"/>
    <cellStyle name="Heading 3 8" xfId="4653" xr:uid="{00000000-0005-0000-0000-00002C120000}"/>
    <cellStyle name="Heading 3 8 2" xfId="4654" xr:uid="{00000000-0005-0000-0000-00002D120000}"/>
    <cellStyle name="Heading 3 8 2 2" xfId="4655" xr:uid="{00000000-0005-0000-0000-00002E120000}"/>
    <cellStyle name="Heading 3 8 2 2 2" xfId="4656" xr:uid="{00000000-0005-0000-0000-00002F120000}"/>
    <cellStyle name="Heading 3 8 2 3" xfId="4657" xr:uid="{00000000-0005-0000-0000-000030120000}"/>
    <cellStyle name="Heading 3 8 3" xfId="4658" xr:uid="{00000000-0005-0000-0000-000031120000}"/>
    <cellStyle name="Heading 3 8 3 2" xfId="4659" xr:uid="{00000000-0005-0000-0000-000032120000}"/>
    <cellStyle name="Heading 3 8 4" xfId="4660" xr:uid="{00000000-0005-0000-0000-000033120000}"/>
    <cellStyle name="Heading 3 9" xfId="4661" xr:uid="{00000000-0005-0000-0000-000034120000}"/>
    <cellStyle name="Heading 3 9 2" xfId="4662" xr:uid="{00000000-0005-0000-0000-000035120000}"/>
    <cellStyle name="Heading 3 9 2 2" xfId="4663" xr:uid="{00000000-0005-0000-0000-000036120000}"/>
    <cellStyle name="Heading 3 9 2 2 2" xfId="4664" xr:uid="{00000000-0005-0000-0000-000037120000}"/>
    <cellStyle name="Heading 3 9 2 3" xfId="4665" xr:uid="{00000000-0005-0000-0000-000038120000}"/>
    <cellStyle name="Heading 3 9 3" xfId="4666" xr:uid="{00000000-0005-0000-0000-000039120000}"/>
    <cellStyle name="Heading 3 9 3 2" xfId="4667" xr:uid="{00000000-0005-0000-0000-00003A120000}"/>
    <cellStyle name="Heading 3 9 4" xfId="4668" xr:uid="{00000000-0005-0000-0000-00003B120000}"/>
    <cellStyle name="Heading 4 10" xfId="4669" xr:uid="{00000000-0005-0000-0000-00003C120000}"/>
    <cellStyle name="Heading 4 11" xfId="4670" xr:uid="{00000000-0005-0000-0000-00003D120000}"/>
    <cellStyle name="Heading 4 12" xfId="4671" xr:uid="{00000000-0005-0000-0000-00003E120000}"/>
    <cellStyle name="Heading 4 13" xfId="4672" xr:uid="{00000000-0005-0000-0000-00003F120000}"/>
    <cellStyle name="Heading 4 14" xfId="4673" xr:uid="{00000000-0005-0000-0000-000040120000}"/>
    <cellStyle name="Heading 4 15" xfId="4674" xr:uid="{00000000-0005-0000-0000-000041120000}"/>
    <cellStyle name="Heading 4 16" xfId="4675" xr:uid="{00000000-0005-0000-0000-000042120000}"/>
    <cellStyle name="Heading 4 17" xfId="4676" xr:uid="{00000000-0005-0000-0000-000043120000}"/>
    <cellStyle name="Heading 4 18" xfId="4677" xr:uid="{00000000-0005-0000-0000-000044120000}"/>
    <cellStyle name="Heading 4 19" xfId="4678" xr:uid="{00000000-0005-0000-0000-000045120000}"/>
    <cellStyle name="Heading 4 2" xfId="4679" xr:uid="{00000000-0005-0000-0000-000046120000}"/>
    <cellStyle name="Heading 4 2 2" xfId="4680" xr:uid="{00000000-0005-0000-0000-000047120000}"/>
    <cellStyle name="Heading 4 20" xfId="4681" xr:uid="{00000000-0005-0000-0000-000048120000}"/>
    <cellStyle name="Heading 4 21" xfId="4682" xr:uid="{00000000-0005-0000-0000-000049120000}"/>
    <cellStyle name="Heading 4 22" xfId="4683" xr:uid="{00000000-0005-0000-0000-00004A120000}"/>
    <cellStyle name="Heading 4 23" xfId="4684" xr:uid="{00000000-0005-0000-0000-00004B120000}"/>
    <cellStyle name="Heading 4 3" xfId="4685" xr:uid="{00000000-0005-0000-0000-00004C120000}"/>
    <cellStyle name="Heading 4 4" xfId="4686" xr:uid="{00000000-0005-0000-0000-00004D120000}"/>
    <cellStyle name="Heading 4 5" xfId="4687" xr:uid="{00000000-0005-0000-0000-00004E120000}"/>
    <cellStyle name="Heading 4 6" xfId="4688" xr:uid="{00000000-0005-0000-0000-00004F120000}"/>
    <cellStyle name="Heading 4 7" xfId="4689" xr:uid="{00000000-0005-0000-0000-000050120000}"/>
    <cellStyle name="Heading 4 8" xfId="4690" xr:uid="{00000000-0005-0000-0000-000051120000}"/>
    <cellStyle name="Heading 4 9" xfId="4691" xr:uid="{00000000-0005-0000-0000-000052120000}"/>
    <cellStyle name="Hed Side" xfId="4692" xr:uid="{00000000-0005-0000-0000-000053120000}"/>
    <cellStyle name="Hed Side 10" xfId="4693" xr:uid="{00000000-0005-0000-0000-000054120000}"/>
    <cellStyle name="Hed Side 11" xfId="4694" xr:uid="{00000000-0005-0000-0000-000055120000}"/>
    <cellStyle name="Hed Side 2" xfId="4695" xr:uid="{00000000-0005-0000-0000-000056120000}"/>
    <cellStyle name="Hed Side 2 10" xfId="4696" xr:uid="{00000000-0005-0000-0000-000057120000}"/>
    <cellStyle name="Hed Side 2 11" xfId="4697" xr:uid="{00000000-0005-0000-0000-000058120000}"/>
    <cellStyle name="Hed Side 2 2" xfId="4698" xr:uid="{00000000-0005-0000-0000-000059120000}"/>
    <cellStyle name="Hed Side 2 2 2" xfId="4699" xr:uid="{00000000-0005-0000-0000-00005A120000}"/>
    <cellStyle name="Hed Side 2 2 2 2" xfId="4700" xr:uid="{00000000-0005-0000-0000-00005B120000}"/>
    <cellStyle name="Hed Side 2 2 2 2 2" xfId="4701" xr:uid="{00000000-0005-0000-0000-00005C120000}"/>
    <cellStyle name="Hed Side 2 2 2 2 2 2" xfId="4702" xr:uid="{00000000-0005-0000-0000-00005D120000}"/>
    <cellStyle name="Hed Side 2 2 2 2 2 2 2" xfId="4703" xr:uid="{00000000-0005-0000-0000-00005E120000}"/>
    <cellStyle name="Hed Side 2 2 2 2 2 3" xfId="4704" xr:uid="{00000000-0005-0000-0000-00005F120000}"/>
    <cellStyle name="Hed Side 2 2 2 2 3" xfId="4705" xr:uid="{00000000-0005-0000-0000-000060120000}"/>
    <cellStyle name="Hed Side 2 2 2 2 3 2" xfId="4706" xr:uid="{00000000-0005-0000-0000-000061120000}"/>
    <cellStyle name="Hed Side 2 2 2 2 4" xfId="4707" xr:uid="{00000000-0005-0000-0000-000062120000}"/>
    <cellStyle name="Hed Side 2 2 2 3" xfId="4708" xr:uid="{00000000-0005-0000-0000-000063120000}"/>
    <cellStyle name="Hed Side 2 2 2 3 2" xfId="4709" xr:uid="{00000000-0005-0000-0000-000064120000}"/>
    <cellStyle name="Hed Side 2 2 2 3 2 2" xfId="4710" xr:uid="{00000000-0005-0000-0000-000065120000}"/>
    <cellStyle name="Hed Side 2 2 2 3 2 2 2" xfId="4711" xr:uid="{00000000-0005-0000-0000-000066120000}"/>
    <cellStyle name="Hed Side 2 2 2 3 2 3" xfId="4712" xr:uid="{00000000-0005-0000-0000-000067120000}"/>
    <cellStyle name="Hed Side 2 2 2 3 3" xfId="4713" xr:uid="{00000000-0005-0000-0000-000068120000}"/>
    <cellStyle name="Hed Side 2 2 2 3 3 2" xfId="4714" xr:uid="{00000000-0005-0000-0000-000069120000}"/>
    <cellStyle name="Hed Side 2 2 2 3 4" xfId="4715" xr:uid="{00000000-0005-0000-0000-00006A120000}"/>
    <cellStyle name="Hed Side 2 2 2 4" xfId="4716" xr:uid="{00000000-0005-0000-0000-00006B120000}"/>
    <cellStyle name="Hed Side 2 2 2 4 2" xfId="4717" xr:uid="{00000000-0005-0000-0000-00006C120000}"/>
    <cellStyle name="Hed Side 2 2 2 4 2 2" xfId="4718" xr:uid="{00000000-0005-0000-0000-00006D120000}"/>
    <cellStyle name="Hed Side 2 2 2 4 3" xfId="4719" xr:uid="{00000000-0005-0000-0000-00006E120000}"/>
    <cellStyle name="Hed Side 2 2 2 5" xfId="4720" xr:uid="{00000000-0005-0000-0000-00006F120000}"/>
    <cellStyle name="Hed Side 2 2 3" xfId="4721" xr:uid="{00000000-0005-0000-0000-000070120000}"/>
    <cellStyle name="Hed Side 2 2 3 2" xfId="4722" xr:uid="{00000000-0005-0000-0000-000071120000}"/>
    <cellStyle name="Hed Side 2 2 3 2 2" xfId="4723" xr:uid="{00000000-0005-0000-0000-000072120000}"/>
    <cellStyle name="Hed Side 2 2 3 2 2 2" xfId="4724" xr:uid="{00000000-0005-0000-0000-000073120000}"/>
    <cellStyle name="Hed Side 2 2 3 2 2 2 2" xfId="4725" xr:uid="{00000000-0005-0000-0000-000074120000}"/>
    <cellStyle name="Hed Side 2 2 3 2 2 3" xfId="4726" xr:uid="{00000000-0005-0000-0000-000075120000}"/>
    <cellStyle name="Hed Side 2 2 3 2 3" xfId="4727" xr:uid="{00000000-0005-0000-0000-000076120000}"/>
    <cellStyle name="Hed Side 2 2 3 2 3 2" xfId="4728" xr:uid="{00000000-0005-0000-0000-000077120000}"/>
    <cellStyle name="Hed Side 2 2 3 2 4" xfId="4729" xr:uid="{00000000-0005-0000-0000-000078120000}"/>
    <cellStyle name="Hed Side 2 2 3 3" xfId="4730" xr:uid="{00000000-0005-0000-0000-000079120000}"/>
    <cellStyle name="Hed Side 2 2 3 3 2" xfId="4731" xr:uid="{00000000-0005-0000-0000-00007A120000}"/>
    <cellStyle name="Hed Side 2 2 3 3 2 2" xfId="4732" xr:uid="{00000000-0005-0000-0000-00007B120000}"/>
    <cellStyle name="Hed Side 2 2 3 3 2 2 2" xfId="4733" xr:uid="{00000000-0005-0000-0000-00007C120000}"/>
    <cellStyle name="Hed Side 2 2 3 3 2 3" xfId="4734" xr:uid="{00000000-0005-0000-0000-00007D120000}"/>
    <cellStyle name="Hed Side 2 2 3 3 3" xfId="4735" xr:uid="{00000000-0005-0000-0000-00007E120000}"/>
    <cellStyle name="Hed Side 2 2 3 3 3 2" xfId="4736" xr:uid="{00000000-0005-0000-0000-00007F120000}"/>
    <cellStyle name="Hed Side 2 2 3 3 4" xfId="4737" xr:uid="{00000000-0005-0000-0000-000080120000}"/>
    <cellStyle name="Hed Side 2 2 3 4" xfId="4738" xr:uid="{00000000-0005-0000-0000-000081120000}"/>
    <cellStyle name="Hed Side 2 2 3 4 2" xfId="4739" xr:uid="{00000000-0005-0000-0000-000082120000}"/>
    <cellStyle name="Hed Side 2 2 3 4 2 2" xfId="4740" xr:uid="{00000000-0005-0000-0000-000083120000}"/>
    <cellStyle name="Hed Side 2 2 3 4 3" xfId="4741" xr:uid="{00000000-0005-0000-0000-000084120000}"/>
    <cellStyle name="Hed Side 2 2 3 5" xfId="4742" xr:uid="{00000000-0005-0000-0000-000085120000}"/>
    <cellStyle name="Hed Side 2 2 4" xfId="4743" xr:uid="{00000000-0005-0000-0000-000086120000}"/>
    <cellStyle name="Hed Side 2 2 4 2" xfId="4744" xr:uid="{00000000-0005-0000-0000-000087120000}"/>
    <cellStyle name="Hed Side 2 2 4 2 2" xfId="4745" xr:uid="{00000000-0005-0000-0000-000088120000}"/>
    <cellStyle name="Hed Side 2 2 4 2 2 2" xfId="4746" xr:uid="{00000000-0005-0000-0000-000089120000}"/>
    <cellStyle name="Hed Side 2 2 4 2 3" xfId="4747" xr:uid="{00000000-0005-0000-0000-00008A120000}"/>
    <cellStyle name="Hed Side 2 2 4 3" xfId="4748" xr:uid="{00000000-0005-0000-0000-00008B120000}"/>
    <cellStyle name="Hed Side 2 2 4 3 2" xfId="4749" xr:uid="{00000000-0005-0000-0000-00008C120000}"/>
    <cellStyle name="Hed Side 2 2 4 4" xfId="4750" xr:uid="{00000000-0005-0000-0000-00008D120000}"/>
    <cellStyle name="Hed Side 2 2 5" xfId="4751" xr:uid="{00000000-0005-0000-0000-00008E120000}"/>
    <cellStyle name="Hed Side 2 2 5 2" xfId="4752" xr:uid="{00000000-0005-0000-0000-00008F120000}"/>
    <cellStyle name="Hed Side 2 2 5 2 2" xfId="4753" xr:uid="{00000000-0005-0000-0000-000090120000}"/>
    <cellStyle name="Hed Side 2 2 5 2 2 2" xfId="4754" xr:uid="{00000000-0005-0000-0000-000091120000}"/>
    <cellStyle name="Hed Side 2 2 5 2 3" xfId="4755" xr:uid="{00000000-0005-0000-0000-000092120000}"/>
    <cellStyle name="Hed Side 2 2 5 3" xfId="4756" xr:uid="{00000000-0005-0000-0000-000093120000}"/>
    <cellStyle name="Hed Side 2 2 5 3 2" xfId="4757" xr:uid="{00000000-0005-0000-0000-000094120000}"/>
    <cellStyle name="Hed Side 2 2 5 4" xfId="4758" xr:uid="{00000000-0005-0000-0000-000095120000}"/>
    <cellStyle name="Hed Side 2 2 6" xfId="4759" xr:uid="{00000000-0005-0000-0000-000096120000}"/>
    <cellStyle name="Hed Side 2 2 6 2" xfId="4760" xr:uid="{00000000-0005-0000-0000-000097120000}"/>
    <cellStyle name="Hed Side 2 2 6 2 2" xfId="4761" xr:uid="{00000000-0005-0000-0000-000098120000}"/>
    <cellStyle name="Hed Side 2 2 6 3" xfId="4762" xr:uid="{00000000-0005-0000-0000-000099120000}"/>
    <cellStyle name="Hed Side 2 2 7" xfId="4763" xr:uid="{00000000-0005-0000-0000-00009A120000}"/>
    <cellStyle name="Hed Side 2 3" xfId="4764" xr:uid="{00000000-0005-0000-0000-00009B120000}"/>
    <cellStyle name="Hed Side 2 3 2" xfId="4765" xr:uid="{00000000-0005-0000-0000-00009C120000}"/>
    <cellStyle name="Hed Side 2 3 2 2" xfId="4766" xr:uid="{00000000-0005-0000-0000-00009D120000}"/>
    <cellStyle name="Hed Side 2 3 2 2 2" xfId="4767" xr:uid="{00000000-0005-0000-0000-00009E120000}"/>
    <cellStyle name="Hed Side 2 3 2 2 2 2" xfId="4768" xr:uid="{00000000-0005-0000-0000-00009F120000}"/>
    <cellStyle name="Hed Side 2 3 2 2 2 2 2" xfId="4769" xr:uid="{00000000-0005-0000-0000-0000A0120000}"/>
    <cellStyle name="Hed Side 2 3 2 2 2 3" xfId="4770" xr:uid="{00000000-0005-0000-0000-0000A1120000}"/>
    <cellStyle name="Hed Side 2 3 2 2 3" xfId="4771" xr:uid="{00000000-0005-0000-0000-0000A2120000}"/>
    <cellStyle name="Hed Side 2 3 2 2 3 2" xfId="4772" xr:uid="{00000000-0005-0000-0000-0000A3120000}"/>
    <cellStyle name="Hed Side 2 3 2 2 4" xfId="4773" xr:uid="{00000000-0005-0000-0000-0000A4120000}"/>
    <cellStyle name="Hed Side 2 3 2 3" xfId="4774" xr:uid="{00000000-0005-0000-0000-0000A5120000}"/>
    <cellStyle name="Hed Side 2 3 2 3 2" xfId="4775" xr:uid="{00000000-0005-0000-0000-0000A6120000}"/>
    <cellStyle name="Hed Side 2 3 2 3 2 2" xfId="4776" xr:uid="{00000000-0005-0000-0000-0000A7120000}"/>
    <cellStyle name="Hed Side 2 3 2 3 2 2 2" xfId="4777" xr:uid="{00000000-0005-0000-0000-0000A8120000}"/>
    <cellStyle name="Hed Side 2 3 2 3 2 3" xfId="4778" xr:uid="{00000000-0005-0000-0000-0000A9120000}"/>
    <cellStyle name="Hed Side 2 3 2 3 3" xfId="4779" xr:uid="{00000000-0005-0000-0000-0000AA120000}"/>
    <cellStyle name="Hed Side 2 3 2 3 3 2" xfId="4780" xr:uid="{00000000-0005-0000-0000-0000AB120000}"/>
    <cellStyle name="Hed Side 2 3 2 3 4" xfId="4781" xr:uid="{00000000-0005-0000-0000-0000AC120000}"/>
    <cellStyle name="Hed Side 2 3 2 4" xfId="4782" xr:uid="{00000000-0005-0000-0000-0000AD120000}"/>
    <cellStyle name="Hed Side 2 3 2 4 2" xfId="4783" xr:uid="{00000000-0005-0000-0000-0000AE120000}"/>
    <cellStyle name="Hed Side 2 3 2 4 2 2" xfId="4784" xr:uid="{00000000-0005-0000-0000-0000AF120000}"/>
    <cellStyle name="Hed Side 2 3 2 4 3" xfId="4785" xr:uid="{00000000-0005-0000-0000-0000B0120000}"/>
    <cellStyle name="Hed Side 2 3 2 5" xfId="4786" xr:uid="{00000000-0005-0000-0000-0000B1120000}"/>
    <cellStyle name="Hed Side 2 3 3" xfId="4787" xr:uid="{00000000-0005-0000-0000-0000B2120000}"/>
    <cellStyle name="Hed Side 2 3 3 2" xfId="4788" xr:uid="{00000000-0005-0000-0000-0000B3120000}"/>
    <cellStyle name="Hed Side 2 3 3 2 2" xfId="4789" xr:uid="{00000000-0005-0000-0000-0000B4120000}"/>
    <cellStyle name="Hed Side 2 3 3 2 2 2" xfId="4790" xr:uid="{00000000-0005-0000-0000-0000B5120000}"/>
    <cellStyle name="Hed Side 2 3 3 2 2 2 2" xfId="4791" xr:uid="{00000000-0005-0000-0000-0000B6120000}"/>
    <cellStyle name="Hed Side 2 3 3 2 2 3" xfId="4792" xr:uid="{00000000-0005-0000-0000-0000B7120000}"/>
    <cellStyle name="Hed Side 2 3 3 2 3" xfId="4793" xr:uid="{00000000-0005-0000-0000-0000B8120000}"/>
    <cellStyle name="Hed Side 2 3 3 2 3 2" xfId="4794" xr:uid="{00000000-0005-0000-0000-0000B9120000}"/>
    <cellStyle name="Hed Side 2 3 3 2 4" xfId="4795" xr:uid="{00000000-0005-0000-0000-0000BA120000}"/>
    <cellStyle name="Hed Side 2 3 3 3" xfId="4796" xr:uid="{00000000-0005-0000-0000-0000BB120000}"/>
    <cellStyle name="Hed Side 2 3 3 3 2" xfId="4797" xr:uid="{00000000-0005-0000-0000-0000BC120000}"/>
    <cellStyle name="Hed Side 2 3 3 3 2 2" xfId="4798" xr:uid="{00000000-0005-0000-0000-0000BD120000}"/>
    <cellStyle name="Hed Side 2 3 3 3 2 2 2" xfId="4799" xr:uid="{00000000-0005-0000-0000-0000BE120000}"/>
    <cellStyle name="Hed Side 2 3 3 3 2 3" xfId="4800" xr:uid="{00000000-0005-0000-0000-0000BF120000}"/>
    <cellStyle name="Hed Side 2 3 3 3 3" xfId="4801" xr:uid="{00000000-0005-0000-0000-0000C0120000}"/>
    <cellStyle name="Hed Side 2 3 3 3 3 2" xfId="4802" xr:uid="{00000000-0005-0000-0000-0000C1120000}"/>
    <cellStyle name="Hed Side 2 3 3 3 4" xfId="4803" xr:uid="{00000000-0005-0000-0000-0000C2120000}"/>
    <cellStyle name="Hed Side 2 3 3 4" xfId="4804" xr:uid="{00000000-0005-0000-0000-0000C3120000}"/>
    <cellStyle name="Hed Side 2 3 3 4 2" xfId="4805" xr:uid="{00000000-0005-0000-0000-0000C4120000}"/>
    <cellStyle name="Hed Side 2 3 3 4 2 2" xfId="4806" xr:uid="{00000000-0005-0000-0000-0000C5120000}"/>
    <cellStyle name="Hed Side 2 3 3 4 3" xfId="4807" xr:uid="{00000000-0005-0000-0000-0000C6120000}"/>
    <cellStyle name="Hed Side 2 3 3 5" xfId="4808" xr:uid="{00000000-0005-0000-0000-0000C7120000}"/>
    <cellStyle name="Hed Side 2 3 4" xfId="4809" xr:uid="{00000000-0005-0000-0000-0000C8120000}"/>
    <cellStyle name="Hed Side 2 3 4 2" xfId="4810" xr:uid="{00000000-0005-0000-0000-0000C9120000}"/>
    <cellStyle name="Hed Side 2 3 4 2 2" xfId="4811" xr:uid="{00000000-0005-0000-0000-0000CA120000}"/>
    <cellStyle name="Hed Side 2 3 4 2 2 2" xfId="4812" xr:uid="{00000000-0005-0000-0000-0000CB120000}"/>
    <cellStyle name="Hed Side 2 3 4 2 3" xfId="4813" xr:uid="{00000000-0005-0000-0000-0000CC120000}"/>
    <cellStyle name="Hed Side 2 3 4 3" xfId="4814" xr:uid="{00000000-0005-0000-0000-0000CD120000}"/>
    <cellStyle name="Hed Side 2 3 4 3 2" xfId="4815" xr:uid="{00000000-0005-0000-0000-0000CE120000}"/>
    <cellStyle name="Hed Side 2 3 4 4" xfId="4816" xr:uid="{00000000-0005-0000-0000-0000CF120000}"/>
    <cellStyle name="Hed Side 2 3 5" xfId="4817" xr:uid="{00000000-0005-0000-0000-0000D0120000}"/>
    <cellStyle name="Hed Side 2 3 5 2" xfId="4818" xr:uid="{00000000-0005-0000-0000-0000D1120000}"/>
    <cellStyle name="Hed Side 2 3 5 2 2" xfId="4819" xr:uid="{00000000-0005-0000-0000-0000D2120000}"/>
    <cellStyle name="Hed Side 2 3 5 2 2 2" xfId="4820" xr:uid="{00000000-0005-0000-0000-0000D3120000}"/>
    <cellStyle name="Hed Side 2 3 5 2 3" xfId="4821" xr:uid="{00000000-0005-0000-0000-0000D4120000}"/>
    <cellStyle name="Hed Side 2 3 5 3" xfId="4822" xr:uid="{00000000-0005-0000-0000-0000D5120000}"/>
    <cellStyle name="Hed Side 2 3 5 3 2" xfId="4823" xr:uid="{00000000-0005-0000-0000-0000D6120000}"/>
    <cellStyle name="Hed Side 2 3 5 4" xfId="4824" xr:uid="{00000000-0005-0000-0000-0000D7120000}"/>
    <cellStyle name="Hed Side 2 3 6" xfId="4825" xr:uid="{00000000-0005-0000-0000-0000D8120000}"/>
    <cellStyle name="Hed Side 2 3 6 2" xfId="4826" xr:uid="{00000000-0005-0000-0000-0000D9120000}"/>
    <cellStyle name="Hed Side 2 3 6 2 2" xfId="4827" xr:uid="{00000000-0005-0000-0000-0000DA120000}"/>
    <cellStyle name="Hed Side 2 3 6 3" xfId="4828" xr:uid="{00000000-0005-0000-0000-0000DB120000}"/>
    <cellStyle name="Hed Side 2 3 7" xfId="4829" xr:uid="{00000000-0005-0000-0000-0000DC120000}"/>
    <cellStyle name="Hed Side 2 4" xfId="4830" xr:uid="{00000000-0005-0000-0000-0000DD120000}"/>
    <cellStyle name="Hed Side 2 4 2" xfId="4831" xr:uid="{00000000-0005-0000-0000-0000DE120000}"/>
    <cellStyle name="Hed Side 2 4 2 2" xfId="4832" xr:uid="{00000000-0005-0000-0000-0000DF120000}"/>
    <cellStyle name="Hed Side 2 4 2 2 2" xfId="4833" xr:uid="{00000000-0005-0000-0000-0000E0120000}"/>
    <cellStyle name="Hed Side 2 4 2 2 2 2" xfId="4834" xr:uid="{00000000-0005-0000-0000-0000E1120000}"/>
    <cellStyle name="Hed Side 2 4 2 2 2 2 2" xfId="4835" xr:uid="{00000000-0005-0000-0000-0000E2120000}"/>
    <cellStyle name="Hed Side 2 4 2 2 2 3" xfId="4836" xr:uid="{00000000-0005-0000-0000-0000E3120000}"/>
    <cellStyle name="Hed Side 2 4 2 2 3" xfId="4837" xr:uid="{00000000-0005-0000-0000-0000E4120000}"/>
    <cellStyle name="Hed Side 2 4 2 2 3 2" xfId="4838" xr:uid="{00000000-0005-0000-0000-0000E5120000}"/>
    <cellStyle name="Hed Side 2 4 2 2 4" xfId="4839" xr:uid="{00000000-0005-0000-0000-0000E6120000}"/>
    <cellStyle name="Hed Side 2 4 2 3" xfId="4840" xr:uid="{00000000-0005-0000-0000-0000E7120000}"/>
    <cellStyle name="Hed Side 2 4 2 3 2" xfId="4841" xr:uid="{00000000-0005-0000-0000-0000E8120000}"/>
    <cellStyle name="Hed Side 2 4 2 3 2 2" xfId="4842" xr:uid="{00000000-0005-0000-0000-0000E9120000}"/>
    <cellStyle name="Hed Side 2 4 2 3 2 2 2" xfId="4843" xr:uid="{00000000-0005-0000-0000-0000EA120000}"/>
    <cellStyle name="Hed Side 2 4 2 3 2 3" xfId="4844" xr:uid="{00000000-0005-0000-0000-0000EB120000}"/>
    <cellStyle name="Hed Side 2 4 2 3 3" xfId="4845" xr:uid="{00000000-0005-0000-0000-0000EC120000}"/>
    <cellStyle name="Hed Side 2 4 2 3 3 2" xfId="4846" xr:uid="{00000000-0005-0000-0000-0000ED120000}"/>
    <cellStyle name="Hed Side 2 4 2 3 4" xfId="4847" xr:uid="{00000000-0005-0000-0000-0000EE120000}"/>
    <cellStyle name="Hed Side 2 4 2 4" xfId="4848" xr:uid="{00000000-0005-0000-0000-0000EF120000}"/>
    <cellStyle name="Hed Side 2 4 2 4 2" xfId="4849" xr:uid="{00000000-0005-0000-0000-0000F0120000}"/>
    <cellStyle name="Hed Side 2 4 2 4 2 2" xfId="4850" xr:uid="{00000000-0005-0000-0000-0000F1120000}"/>
    <cellStyle name="Hed Side 2 4 2 4 3" xfId="4851" xr:uid="{00000000-0005-0000-0000-0000F2120000}"/>
    <cellStyle name="Hed Side 2 4 2 5" xfId="4852" xr:uid="{00000000-0005-0000-0000-0000F3120000}"/>
    <cellStyle name="Hed Side 2 4 3" xfId="4853" xr:uid="{00000000-0005-0000-0000-0000F4120000}"/>
    <cellStyle name="Hed Side 2 4 3 2" xfId="4854" xr:uid="{00000000-0005-0000-0000-0000F5120000}"/>
    <cellStyle name="Hed Side 2 4 3 2 2" xfId="4855" xr:uid="{00000000-0005-0000-0000-0000F6120000}"/>
    <cellStyle name="Hed Side 2 4 3 2 2 2" xfId="4856" xr:uid="{00000000-0005-0000-0000-0000F7120000}"/>
    <cellStyle name="Hed Side 2 4 3 2 2 2 2" xfId="4857" xr:uid="{00000000-0005-0000-0000-0000F8120000}"/>
    <cellStyle name="Hed Side 2 4 3 2 2 3" xfId="4858" xr:uid="{00000000-0005-0000-0000-0000F9120000}"/>
    <cellStyle name="Hed Side 2 4 3 2 3" xfId="4859" xr:uid="{00000000-0005-0000-0000-0000FA120000}"/>
    <cellStyle name="Hed Side 2 4 3 2 3 2" xfId="4860" xr:uid="{00000000-0005-0000-0000-0000FB120000}"/>
    <cellStyle name="Hed Side 2 4 3 2 4" xfId="4861" xr:uid="{00000000-0005-0000-0000-0000FC120000}"/>
    <cellStyle name="Hed Side 2 4 3 3" xfId="4862" xr:uid="{00000000-0005-0000-0000-0000FD120000}"/>
    <cellStyle name="Hed Side 2 4 3 3 2" xfId="4863" xr:uid="{00000000-0005-0000-0000-0000FE120000}"/>
    <cellStyle name="Hed Side 2 4 3 3 2 2" xfId="4864" xr:uid="{00000000-0005-0000-0000-0000FF120000}"/>
    <cellStyle name="Hed Side 2 4 3 3 2 2 2" xfId="4865" xr:uid="{00000000-0005-0000-0000-000000130000}"/>
    <cellStyle name="Hed Side 2 4 3 3 2 3" xfId="4866" xr:uid="{00000000-0005-0000-0000-000001130000}"/>
    <cellStyle name="Hed Side 2 4 3 3 3" xfId="4867" xr:uid="{00000000-0005-0000-0000-000002130000}"/>
    <cellStyle name="Hed Side 2 4 3 3 3 2" xfId="4868" xr:uid="{00000000-0005-0000-0000-000003130000}"/>
    <cellStyle name="Hed Side 2 4 3 3 4" xfId="4869" xr:uid="{00000000-0005-0000-0000-000004130000}"/>
    <cellStyle name="Hed Side 2 4 3 4" xfId="4870" xr:uid="{00000000-0005-0000-0000-000005130000}"/>
    <cellStyle name="Hed Side 2 4 3 4 2" xfId="4871" xr:uid="{00000000-0005-0000-0000-000006130000}"/>
    <cellStyle name="Hed Side 2 4 3 4 2 2" xfId="4872" xr:uid="{00000000-0005-0000-0000-000007130000}"/>
    <cellStyle name="Hed Side 2 4 3 4 3" xfId="4873" xr:uid="{00000000-0005-0000-0000-000008130000}"/>
    <cellStyle name="Hed Side 2 4 3 5" xfId="4874" xr:uid="{00000000-0005-0000-0000-000009130000}"/>
    <cellStyle name="Hed Side 2 4 4" xfId="4875" xr:uid="{00000000-0005-0000-0000-00000A130000}"/>
    <cellStyle name="Hed Side 2 4 4 2" xfId="4876" xr:uid="{00000000-0005-0000-0000-00000B130000}"/>
    <cellStyle name="Hed Side 2 4 4 2 2" xfId="4877" xr:uid="{00000000-0005-0000-0000-00000C130000}"/>
    <cellStyle name="Hed Side 2 4 4 2 2 2" xfId="4878" xr:uid="{00000000-0005-0000-0000-00000D130000}"/>
    <cellStyle name="Hed Side 2 4 4 2 3" xfId="4879" xr:uid="{00000000-0005-0000-0000-00000E130000}"/>
    <cellStyle name="Hed Side 2 4 4 3" xfId="4880" xr:uid="{00000000-0005-0000-0000-00000F130000}"/>
    <cellStyle name="Hed Side 2 4 4 3 2" xfId="4881" xr:uid="{00000000-0005-0000-0000-000010130000}"/>
    <cellStyle name="Hed Side 2 4 4 4" xfId="4882" xr:uid="{00000000-0005-0000-0000-000011130000}"/>
    <cellStyle name="Hed Side 2 4 5" xfId="4883" xr:uid="{00000000-0005-0000-0000-000012130000}"/>
    <cellStyle name="Hed Side 2 4 5 2" xfId="4884" xr:uid="{00000000-0005-0000-0000-000013130000}"/>
    <cellStyle name="Hed Side 2 4 5 2 2" xfId="4885" xr:uid="{00000000-0005-0000-0000-000014130000}"/>
    <cellStyle name="Hed Side 2 4 5 2 2 2" xfId="4886" xr:uid="{00000000-0005-0000-0000-000015130000}"/>
    <cellStyle name="Hed Side 2 4 5 2 3" xfId="4887" xr:uid="{00000000-0005-0000-0000-000016130000}"/>
    <cellStyle name="Hed Side 2 4 5 3" xfId="4888" xr:uid="{00000000-0005-0000-0000-000017130000}"/>
    <cellStyle name="Hed Side 2 4 5 3 2" xfId="4889" xr:uid="{00000000-0005-0000-0000-000018130000}"/>
    <cellStyle name="Hed Side 2 4 5 4" xfId="4890" xr:uid="{00000000-0005-0000-0000-000019130000}"/>
    <cellStyle name="Hed Side 2 4 6" xfId="4891" xr:uid="{00000000-0005-0000-0000-00001A130000}"/>
    <cellStyle name="Hed Side 2 4 6 2" xfId="4892" xr:uid="{00000000-0005-0000-0000-00001B130000}"/>
    <cellStyle name="Hed Side 2 4 6 2 2" xfId="4893" xr:uid="{00000000-0005-0000-0000-00001C130000}"/>
    <cellStyle name="Hed Side 2 4 6 3" xfId="4894" xr:uid="{00000000-0005-0000-0000-00001D130000}"/>
    <cellStyle name="Hed Side 2 4 7" xfId="4895" xr:uid="{00000000-0005-0000-0000-00001E130000}"/>
    <cellStyle name="Hed Side 2 5" xfId="4896" xr:uid="{00000000-0005-0000-0000-00001F130000}"/>
    <cellStyle name="Hed Side 2 5 2" xfId="4897" xr:uid="{00000000-0005-0000-0000-000020130000}"/>
    <cellStyle name="Hed Side 2 5 2 2" xfId="4898" xr:uid="{00000000-0005-0000-0000-000021130000}"/>
    <cellStyle name="Hed Side 2 5 2 2 2" xfId="4899" xr:uid="{00000000-0005-0000-0000-000022130000}"/>
    <cellStyle name="Hed Side 2 5 2 2 2 2" xfId="4900" xr:uid="{00000000-0005-0000-0000-000023130000}"/>
    <cellStyle name="Hed Side 2 5 2 2 3" xfId="4901" xr:uid="{00000000-0005-0000-0000-000024130000}"/>
    <cellStyle name="Hed Side 2 5 2 3" xfId="4902" xr:uid="{00000000-0005-0000-0000-000025130000}"/>
    <cellStyle name="Hed Side 2 5 2 3 2" xfId="4903" xr:uid="{00000000-0005-0000-0000-000026130000}"/>
    <cellStyle name="Hed Side 2 5 2 4" xfId="4904" xr:uid="{00000000-0005-0000-0000-000027130000}"/>
    <cellStyle name="Hed Side 2 5 3" xfId="4905" xr:uid="{00000000-0005-0000-0000-000028130000}"/>
    <cellStyle name="Hed Side 2 5 3 2" xfId="4906" xr:uid="{00000000-0005-0000-0000-000029130000}"/>
    <cellStyle name="Hed Side 2 5 3 2 2" xfId="4907" xr:uid="{00000000-0005-0000-0000-00002A130000}"/>
    <cellStyle name="Hed Side 2 5 3 2 2 2" xfId="4908" xr:uid="{00000000-0005-0000-0000-00002B130000}"/>
    <cellStyle name="Hed Side 2 5 3 2 3" xfId="4909" xr:uid="{00000000-0005-0000-0000-00002C130000}"/>
    <cellStyle name="Hed Side 2 5 3 3" xfId="4910" xr:uid="{00000000-0005-0000-0000-00002D130000}"/>
    <cellStyle name="Hed Side 2 5 3 3 2" xfId="4911" xr:uid="{00000000-0005-0000-0000-00002E130000}"/>
    <cellStyle name="Hed Side 2 5 3 4" xfId="4912" xr:uid="{00000000-0005-0000-0000-00002F130000}"/>
    <cellStyle name="Hed Side 2 5 4" xfId="4913" xr:uid="{00000000-0005-0000-0000-000030130000}"/>
    <cellStyle name="Hed Side 2 5 4 2" xfId="4914" xr:uid="{00000000-0005-0000-0000-000031130000}"/>
    <cellStyle name="Hed Side 2 5 4 2 2" xfId="4915" xr:uid="{00000000-0005-0000-0000-000032130000}"/>
    <cellStyle name="Hed Side 2 5 4 3" xfId="4916" xr:uid="{00000000-0005-0000-0000-000033130000}"/>
    <cellStyle name="Hed Side 2 5 5" xfId="4917" xr:uid="{00000000-0005-0000-0000-000034130000}"/>
    <cellStyle name="Hed Side 2 6" xfId="4918" xr:uid="{00000000-0005-0000-0000-000035130000}"/>
    <cellStyle name="Hed Side 2 6 2" xfId="4919" xr:uid="{00000000-0005-0000-0000-000036130000}"/>
    <cellStyle name="Hed Side 2 6 2 2" xfId="4920" xr:uid="{00000000-0005-0000-0000-000037130000}"/>
    <cellStyle name="Hed Side 2 6 2 2 2" xfId="4921" xr:uid="{00000000-0005-0000-0000-000038130000}"/>
    <cellStyle name="Hed Side 2 6 2 2 2 2" xfId="4922" xr:uid="{00000000-0005-0000-0000-000039130000}"/>
    <cellStyle name="Hed Side 2 6 2 2 3" xfId="4923" xr:uid="{00000000-0005-0000-0000-00003A130000}"/>
    <cellStyle name="Hed Side 2 6 2 3" xfId="4924" xr:uid="{00000000-0005-0000-0000-00003B130000}"/>
    <cellStyle name="Hed Side 2 6 2 3 2" xfId="4925" xr:uid="{00000000-0005-0000-0000-00003C130000}"/>
    <cellStyle name="Hed Side 2 6 2 4" xfId="4926" xr:uid="{00000000-0005-0000-0000-00003D130000}"/>
    <cellStyle name="Hed Side 2 6 3" xfId="4927" xr:uid="{00000000-0005-0000-0000-00003E130000}"/>
    <cellStyle name="Hed Side 2 6 3 2" xfId="4928" xr:uid="{00000000-0005-0000-0000-00003F130000}"/>
    <cellStyle name="Hed Side 2 6 3 2 2" xfId="4929" xr:uid="{00000000-0005-0000-0000-000040130000}"/>
    <cellStyle name="Hed Side 2 6 3 2 2 2" xfId="4930" xr:uid="{00000000-0005-0000-0000-000041130000}"/>
    <cellStyle name="Hed Side 2 6 3 2 3" xfId="4931" xr:uid="{00000000-0005-0000-0000-000042130000}"/>
    <cellStyle name="Hed Side 2 6 3 3" xfId="4932" xr:uid="{00000000-0005-0000-0000-000043130000}"/>
    <cellStyle name="Hed Side 2 6 3 3 2" xfId="4933" xr:uid="{00000000-0005-0000-0000-000044130000}"/>
    <cellStyle name="Hed Side 2 6 3 4" xfId="4934" xr:uid="{00000000-0005-0000-0000-000045130000}"/>
    <cellStyle name="Hed Side 2 6 4" xfId="4935" xr:uid="{00000000-0005-0000-0000-000046130000}"/>
    <cellStyle name="Hed Side 2 6 4 2" xfId="4936" xr:uid="{00000000-0005-0000-0000-000047130000}"/>
    <cellStyle name="Hed Side 2 6 4 2 2" xfId="4937" xr:uid="{00000000-0005-0000-0000-000048130000}"/>
    <cellStyle name="Hed Side 2 6 4 3" xfId="4938" xr:uid="{00000000-0005-0000-0000-000049130000}"/>
    <cellStyle name="Hed Side 2 6 5" xfId="4939" xr:uid="{00000000-0005-0000-0000-00004A130000}"/>
    <cellStyle name="Hed Side 2 7" xfId="4940" xr:uid="{00000000-0005-0000-0000-00004B130000}"/>
    <cellStyle name="Hed Side 2 7 2" xfId="4941" xr:uid="{00000000-0005-0000-0000-00004C130000}"/>
    <cellStyle name="Hed Side 2 7 2 2" xfId="4942" xr:uid="{00000000-0005-0000-0000-00004D130000}"/>
    <cellStyle name="Hed Side 2 7 2 2 2" xfId="4943" xr:uid="{00000000-0005-0000-0000-00004E130000}"/>
    <cellStyle name="Hed Side 2 7 2 2 2 2" xfId="4944" xr:uid="{00000000-0005-0000-0000-00004F130000}"/>
    <cellStyle name="Hed Side 2 7 2 2 3" xfId="4945" xr:uid="{00000000-0005-0000-0000-000050130000}"/>
    <cellStyle name="Hed Side 2 7 2 3" xfId="4946" xr:uid="{00000000-0005-0000-0000-000051130000}"/>
    <cellStyle name="Hed Side 2 7 2 3 2" xfId="4947" xr:uid="{00000000-0005-0000-0000-000052130000}"/>
    <cellStyle name="Hed Side 2 7 2 4" xfId="4948" xr:uid="{00000000-0005-0000-0000-000053130000}"/>
    <cellStyle name="Hed Side 2 7 3" xfId="4949" xr:uid="{00000000-0005-0000-0000-000054130000}"/>
    <cellStyle name="Hed Side 2 7 3 2" xfId="4950" xr:uid="{00000000-0005-0000-0000-000055130000}"/>
    <cellStyle name="Hed Side 2 7 3 2 2" xfId="4951" xr:uid="{00000000-0005-0000-0000-000056130000}"/>
    <cellStyle name="Hed Side 2 7 3 3" xfId="4952" xr:uid="{00000000-0005-0000-0000-000057130000}"/>
    <cellStyle name="Hed Side 2 7 4" xfId="4953" xr:uid="{00000000-0005-0000-0000-000058130000}"/>
    <cellStyle name="Hed Side 2 7 4 2" xfId="4954" xr:uid="{00000000-0005-0000-0000-000059130000}"/>
    <cellStyle name="Hed Side 2 7 5" xfId="4955" xr:uid="{00000000-0005-0000-0000-00005A130000}"/>
    <cellStyle name="Hed Side 2 8" xfId="4956" xr:uid="{00000000-0005-0000-0000-00005B130000}"/>
    <cellStyle name="Hed Side 2 8 2" xfId="4957" xr:uid="{00000000-0005-0000-0000-00005C130000}"/>
    <cellStyle name="Hed Side 2 8 2 2" xfId="4958" xr:uid="{00000000-0005-0000-0000-00005D130000}"/>
    <cellStyle name="Hed Side 2 8 2 2 2" xfId="4959" xr:uid="{00000000-0005-0000-0000-00005E130000}"/>
    <cellStyle name="Hed Side 2 8 2 3" xfId="4960" xr:uid="{00000000-0005-0000-0000-00005F130000}"/>
    <cellStyle name="Hed Side 2 8 3" xfId="4961" xr:uid="{00000000-0005-0000-0000-000060130000}"/>
    <cellStyle name="Hed Side 2 8 3 2" xfId="4962" xr:uid="{00000000-0005-0000-0000-000061130000}"/>
    <cellStyle name="Hed Side 2 8 4" xfId="4963" xr:uid="{00000000-0005-0000-0000-000062130000}"/>
    <cellStyle name="Hed Side 2 9" xfId="4964" xr:uid="{00000000-0005-0000-0000-000063130000}"/>
    <cellStyle name="Hed Side 3" xfId="4965" xr:uid="{00000000-0005-0000-0000-000064130000}"/>
    <cellStyle name="Hed Side 3 10" xfId="4966" xr:uid="{00000000-0005-0000-0000-000065130000}"/>
    <cellStyle name="Hed Side 3 2" xfId="4967" xr:uid="{00000000-0005-0000-0000-000066130000}"/>
    <cellStyle name="Hed Side 3 2 2" xfId="4968" xr:uid="{00000000-0005-0000-0000-000067130000}"/>
    <cellStyle name="Hed Side 3 2 2 2" xfId="4969" xr:uid="{00000000-0005-0000-0000-000068130000}"/>
    <cellStyle name="Hed Side 3 2 2 2 2" xfId="4970" xr:uid="{00000000-0005-0000-0000-000069130000}"/>
    <cellStyle name="Hed Side 3 2 2 2 2 2" xfId="4971" xr:uid="{00000000-0005-0000-0000-00006A130000}"/>
    <cellStyle name="Hed Side 3 2 2 2 2 2 2" xfId="4972" xr:uid="{00000000-0005-0000-0000-00006B130000}"/>
    <cellStyle name="Hed Side 3 2 2 2 2 3" xfId="4973" xr:uid="{00000000-0005-0000-0000-00006C130000}"/>
    <cellStyle name="Hed Side 3 2 2 2 3" xfId="4974" xr:uid="{00000000-0005-0000-0000-00006D130000}"/>
    <cellStyle name="Hed Side 3 2 2 2 3 2" xfId="4975" xr:uid="{00000000-0005-0000-0000-00006E130000}"/>
    <cellStyle name="Hed Side 3 2 2 2 4" xfId="4976" xr:uid="{00000000-0005-0000-0000-00006F130000}"/>
    <cellStyle name="Hed Side 3 2 2 3" xfId="4977" xr:uid="{00000000-0005-0000-0000-000070130000}"/>
    <cellStyle name="Hed Side 3 2 2 3 2" xfId="4978" xr:uid="{00000000-0005-0000-0000-000071130000}"/>
    <cellStyle name="Hed Side 3 2 2 3 2 2" xfId="4979" xr:uid="{00000000-0005-0000-0000-000072130000}"/>
    <cellStyle name="Hed Side 3 2 2 3 2 2 2" xfId="4980" xr:uid="{00000000-0005-0000-0000-000073130000}"/>
    <cellStyle name="Hed Side 3 2 2 3 2 3" xfId="4981" xr:uid="{00000000-0005-0000-0000-000074130000}"/>
    <cellStyle name="Hed Side 3 2 2 3 3" xfId="4982" xr:uid="{00000000-0005-0000-0000-000075130000}"/>
    <cellStyle name="Hed Side 3 2 2 3 3 2" xfId="4983" xr:uid="{00000000-0005-0000-0000-000076130000}"/>
    <cellStyle name="Hed Side 3 2 2 3 4" xfId="4984" xr:uid="{00000000-0005-0000-0000-000077130000}"/>
    <cellStyle name="Hed Side 3 2 2 4" xfId="4985" xr:uid="{00000000-0005-0000-0000-000078130000}"/>
    <cellStyle name="Hed Side 3 2 2 4 2" xfId="4986" xr:uid="{00000000-0005-0000-0000-000079130000}"/>
    <cellStyle name="Hed Side 3 2 2 4 2 2" xfId="4987" xr:uid="{00000000-0005-0000-0000-00007A130000}"/>
    <cellStyle name="Hed Side 3 2 2 4 3" xfId="4988" xr:uid="{00000000-0005-0000-0000-00007B130000}"/>
    <cellStyle name="Hed Side 3 2 2 5" xfId="4989" xr:uid="{00000000-0005-0000-0000-00007C130000}"/>
    <cellStyle name="Hed Side 3 2 3" xfId="4990" xr:uid="{00000000-0005-0000-0000-00007D130000}"/>
    <cellStyle name="Hed Side 3 2 3 2" xfId="4991" xr:uid="{00000000-0005-0000-0000-00007E130000}"/>
    <cellStyle name="Hed Side 3 2 3 2 2" xfId="4992" xr:uid="{00000000-0005-0000-0000-00007F130000}"/>
    <cellStyle name="Hed Side 3 2 3 2 2 2" xfId="4993" xr:uid="{00000000-0005-0000-0000-000080130000}"/>
    <cellStyle name="Hed Side 3 2 3 2 2 2 2" xfId="4994" xr:uid="{00000000-0005-0000-0000-000081130000}"/>
    <cellStyle name="Hed Side 3 2 3 2 2 3" xfId="4995" xr:uid="{00000000-0005-0000-0000-000082130000}"/>
    <cellStyle name="Hed Side 3 2 3 2 3" xfId="4996" xr:uid="{00000000-0005-0000-0000-000083130000}"/>
    <cellStyle name="Hed Side 3 2 3 2 3 2" xfId="4997" xr:uid="{00000000-0005-0000-0000-000084130000}"/>
    <cellStyle name="Hed Side 3 2 3 2 4" xfId="4998" xr:uid="{00000000-0005-0000-0000-000085130000}"/>
    <cellStyle name="Hed Side 3 2 3 3" xfId="4999" xr:uid="{00000000-0005-0000-0000-000086130000}"/>
    <cellStyle name="Hed Side 3 2 3 3 2" xfId="5000" xr:uid="{00000000-0005-0000-0000-000087130000}"/>
    <cellStyle name="Hed Side 3 2 3 3 2 2" xfId="5001" xr:uid="{00000000-0005-0000-0000-000088130000}"/>
    <cellStyle name="Hed Side 3 2 3 3 2 2 2" xfId="5002" xr:uid="{00000000-0005-0000-0000-000089130000}"/>
    <cellStyle name="Hed Side 3 2 3 3 2 3" xfId="5003" xr:uid="{00000000-0005-0000-0000-00008A130000}"/>
    <cellStyle name="Hed Side 3 2 3 3 3" xfId="5004" xr:uid="{00000000-0005-0000-0000-00008B130000}"/>
    <cellStyle name="Hed Side 3 2 3 3 3 2" xfId="5005" xr:uid="{00000000-0005-0000-0000-00008C130000}"/>
    <cellStyle name="Hed Side 3 2 3 3 4" xfId="5006" xr:uid="{00000000-0005-0000-0000-00008D130000}"/>
    <cellStyle name="Hed Side 3 2 3 4" xfId="5007" xr:uid="{00000000-0005-0000-0000-00008E130000}"/>
    <cellStyle name="Hed Side 3 2 3 4 2" xfId="5008" xr:uid="{00000000-0005-0000-0000-00008F130000}"/>
    <cellStyle name="Hed Side 3 2 3 4 2 2" xfId="5009" xr:uid="{00000000-0005-0000-0000-000090130000}"/>
    <cellStyle name="Hed Side 3 2 3 4 3" xfId="5010" xr:uid="{00000000-0005-0000-0000-000091130000}"/>
    <cellStyle name="Hed Side 3 2 3 5" xfId="5011" xr:uid="{00000000-0005-0000-0000-000092130000}"/>
    <cellStyle name="Hed Side 3 2 4" xfId="5012" xr:uid="{00000000-0005-0000-0000-000093130000}"/>
    <cellStyle name="Hed Side 3 2 4 2" xfId="5013" xr:uid="{00000000-0005-0000-0000-000094130000}"/>
    <cellStyle name="Hed Side 3 2 4 2 2" xfId="5014" xr:uid="{00000000-0005-0000-0000-000095130000}"/>
    <cellStyle name="Hed Side 3 2 4 2 2 2" xfId="5015" xr:uid="{00000000-0005-0000-0000-000096130000}"/>
    <cellStyle name="Hed Side 3 2 4 2 3" xfId="5016" xr:uid="{00000000-0005-0000-0000-000097130000}"/>
    <cellStyle name="Hed Side 3 2 4 3" xfId="5017" xr:uid="{00000000-0005-0000-0000-000098130000}"/>
    <cellStyle name="Hed Side 3 2 4 3 2" xfId="5018" xr:uid="{00000000-0005-0000-0000-000099130000}"/>
    <cellStyle name="Hed Side 3 2 4 4" xfId="5019" xr:uid="{00000000-0005-0000-0000-00009A130000}"/>
    <cellStyle name="Hed Side 3 2 5" xfId="5020" xr:uid="{00000000-0005-0000-0000-00009B130000}"/>
    <cellStyle name="Hed Side 3 2 5 2" xfId="5021" xr:uid="{00000000-0005-0000-0000-00009C130000}"/>
    <cellStyle name="Hed Side 3 2 5 2 2" xfId="5022" xr:uid="{00000000-0005-0000-0000-00009D130000}"/>
    <cellStyle name="Hed Side 3 2 5 2 2 2" xfId="5023" xr:uid="{00000000-0005-0000-0000-00009E130000}"/>
    <cellStyle name="Hed Side 3 2 5 2 3" xfId="5024" xr:uid="{00000000-0005-0000-0000-00009F130000}"/>
    <cellStyle name="Hed Side 3 2 5 3" xfId="5025" xr:uid="{00000000-0005-0000-0000-0000A0130000}"/>
    <cellStyle name="Hed Side 3 2 5 3 2" xfId="5026" xr:uid="{00000000-0005-0000-0000-0000A1130000}"/>
    <cellStyle name="Hed Side 3 2 5 4" xfId="5027" xr:uid="{00000000-0005-0000-0000-0000A2130000}"/>
    <cellStyle name="Hed Side 3 2 6" xfId="5028" xr:uid="{00000000-0005-0000-0000-0000A3130000}"/>
    <cellStyle name="Hed Side 3 2 6 2" xfId="5029" xr:uid="{00000000-0005-0000-0000-0000A4130000}"/>
    <cellStyle name="Hed Side 3 2 6 2 2" xfId="5030" xr:uid="{00000000-0005-0000-0000-0000A5130000}"/>
    <cellStyle name="Hed Side 3 2 6 3" xfId="5031" xr:uid="{00000000-0005-0000-0000-0000A6130000}"/>
    <cellStyle name="Hed Side 3 2 7" xfId="5032" xr:uid="{00000000-0005-0000-0000-0000A7130000}"/>
    <cellStyle name="Hed Side 3 3" xfId="5033" xr:uid="{00000000-0005-0000-0000-0000A8130000}"/>
    <cellStyle name="Hed Side 3 3 2" xfId="5034" xr:uid="{00000000-0005-0000-0000-0000A9130000}"/>
    <cellStyle name="Hed Side 3 3 2 2" xfId="5035" xr:uid="{00000000-0005-0000-0000-0000AA130000}"/>
    <cellStyle name="Hed Side 3 3 2 2 2" xfId="5036" xr:uid="{00000000-0005-0000-0000-0000AB130000}"/>
    <cellStyle name="Hed Side 3 3 2 2 2 2" xfId="5037" xr:uid="{00000000-0005-0000-0000-0000AC130000}"/>
    <cellStyle name="Hed Side 3 3 2 2 2 2 2" xfId="5038" xr:uid="{00000000-0005-0000-0000-0000AD130000}"/>
    <cellStyle name="Hed Side 3 3 2 2 2 3" xfId="5039" xr:uid="{00000000-0005-0000-0000-0000AE130000}"/>
    <cellStyle name="Hed Side 3 3 2 2 3" xfId="5040" xr:uid="{00000000-0005-0000-0000-0000AF130000}"/>
    <cellStyle name="Hed Side 3 3 2 2 3 2" xfId="5041" xr:uid="{00000000-0005-0000-0000-0000B0130000}"/>
    <cellStyle name="Hed Side 3 3 2 2 4" xfId="5042" xr:uid="{00000000-0005-0000-0000-0000B1130000}"/>
    <cellStyle name="Hed Side 3 3 2 3" xfId="5043" xr:uid="{00000000-0005-0000-0000-0000B2130000}"/>
    <cellStyle name="Hed Side 3 3 2 3 2" xfId="5044" xr:uid="{00000000-0005-0000-0000-0000B3130000}"/>
    <cellStyle name="Hed Side 3 3 2 3 2 2" xfId="5045" xr:uid="{00000000-0005-0000-0000-0000B4130000}"/>
    <cellStyle name="Hed Side 3 3 2 3 2 2 2" xfId="5046" xr:uid="{00000000-0005-0000-0000-0000B5130000}"/>
    <cellStyle name="Hed Side 3 3 2 3 2 3" xfId="5047" xr:uid="{00000000-0005-0000-0000-0000B6130000}"/>
    <cellStyle name="Hed Side 3 3 2 3 3" xfId="5048" xr:uid="{00000000-0005-0000-0000-0000B7130000}"/>
    <cellStyle name="Hed Side 3 3 2 3 3 2" xfId="5049" xr:uid="{00000000-0005-0000-0000-0000B8130000}"/>
    <cellStyle name="Hed Side 3 3 2 3 4" xfId="5050" xr:uid="{00000000-0005-0000-0000-0000B9130000}"/>
    <cellStyle name="Hed Side 3 3 2 4" xfId="5051" xr:uid="{00000000-0005-0000-0000-0000BA130000}"/>
    <cellStyle name="Hed Side 3 3 2 4 2" xfId="5052" xr:uid="{00000000-0005-0000-0000-0000BB130000}"/>
    <cellStyle name="Hed Side 3 3 2 4 2 2" xfId="5053" xr:uid="{00000000-0005-0000-0000-0000BC130000}"/>
    <cellStyle name="Hed Side 3 3 2 4 3" xfId="5054" xr:uid="{00000000-0005-0000-0000-0000BD130000}"/>
    <cellStyle name="Hed Side 3 3 2 5" xfId="5055" xr:uid="{00000000-0005-0000-0000-0000BE130000}"/>
    <cellStyle name="Hed Side 3 3 3" xfId="5056" xr:uid="{00000000-0005-0000-0000-0000BF130000}"/>
    <cellStyle name="Hed Side 3 3 3 2" xfId="5057" xr:uid="{00000000-0005-0000-0000-0000C0130000}"/>
    <cellStyle name="Hed Side 3 3 3 2 2" xfId="5058" xr:uid="{00000000-0005-0000-0000-0000C1130000}"/>
    <cellStyle name="Hed Side 3 3 3 2 2 2" xfId="5059" xr:uid="{00000000-0005-0000-0000-0000C2130000}"/>
    <cellStyle name="Hed Side 3 3 3 2 2 2 2" xfId="5060" xr:uid="{00000000-0005-0000-0000-0000C3130000}"/>
    <cellStyle name="Hed Side 3 3 3 2 2 3" xfId="5061" xr:uid="{00000000-0005-0000-0000-0000C4130000}"/>
    <cellStyle name="Hed Side 3 3 3 2 3" xfId="5062" xr:uid="{00000000-0005-0000-0000-0000C5130000}"/>
    <cellStyle name="Hed Side 3 3 3 2 3 2" xfId="5063" xr:uid="{00000000-0005-0000-0000-0000C6130000}"/>
    <cellStyle name="Hed Side 3 3 3 2 4" xfId="5064" xr:uid="{00000000-0005-0000-0000-0000C7130000}"/>
    <cellStyle name="Hed Side 3 3 3 3" xfId="5065" xr:uid="{00000000-0005-0000-0000-0000C8130000}"/>
    <cellStyle name="Hed Side 3 3 3 3 2" xfId="5066" xr:uid="{00000000-0005-0000-0000-0000C9130000}"/>
    <cellStyle name="Hed Side 3 3 3 3 2 2" xfId="5067" xr:uid="{00000000-0005-0000-0000-0000CA130000}"/>
    <cellStyle name="Hed Side 3 3 3 3 2 2 2" xfId="5068" xr:uid="{00000000-0005-0000-0000-0000CB130000}"/>
    <cellStyle name="Hed Side 3 3 3 3 2 3" xfId="5069" xr:uid="{00000000-0005-0000-0000-0000CC130000}"/>
    <cellStyle name="Hed Side 3 3 3 3 3" xfId="5070" xr:uid="{00000000-0005-0000-0000-0000CD130000}"/>
    <cellStyle name="Hed Side 3 3 3 3 3 2" xfId="5071" xr:uid="{00000000-0005-0000-0000-0000CE130000}"/>
    <cellStyle name="Hed Side 3 3 3 3 4" xfId="5072" xr:uid="{00000000-0005-0000-0000-0000CF130000}"/>
    <cellStyle name="Hed Side 3 3 3 4" xfId="5073" xr:uid="{00000000-0005-0000-0000-0000D0130000}"/>
    <cellStyle name="Hed Side 3 3 3 4 2" xfId="5074" xr:uid="{00000000-0005-0000-0000-0000D1130000}"/>
    <cellStyle name="Hed Side 3 3 3 4 2 2" xfId="5075" xr:uid="{00000000-0005-0000-0000-0000D2130000}"/>
    <cellStyle name="Hed Side 3 3 3 4 3" xfId="5076" xr:uid="{00000000-0005-0000-0000-0000D3130000}"/>
    <cellStyle name="Hed Side 3 3 3 5" xfId="5077" xr:uid="{00000000-0005-0000-0000-0000D4130000}"/>
    <cellStyle name="Hed Side 3 3 4" xfId="5078" xr:uid="{00000000-0005-0000-0000-0000D5130000}"/>
    <cellStyle name="Hed Side 3 3 4 2" xfId="5079" xr:uid="{00000000-0005-0000-0000-0000D6130000}"/>
    <cellStyle name="Hed Side 3 3 4 2 2" xfId="5080" xr:uid="{00000000-0005-0000-0000-0000D7130000}"/>
    <cellStyle name="Hed Side 3 3 4 2 2 2" xfId="5081" xr:uid="{00000000-0005-0000-0000-0000D8130000}"/>
    <cellStyle name="Hed Side 3 3 4 2 3" xfId="5082" xr:uid="{00000000-0005-0000-0000-0000D9130000}"/>
    <cellStyle name="Hed Side 3 3 4 3" xfId="5083" xr:uid="{00000000-0005-0000-0000-0000DA130000}"/>
    <cellStyle name="Hed Side 3 3 4 3 2" xfId="5084" xr:uid="{00000000-0005-0000-0000-0000DB130000}"/>
    <cellStyle name="Hed Side 3 3 4 4" xfId="5085" xr:uid="{00000000-0005-0000-0000-0000DC130000}"/>
    <cellStyle name="Hed Side 3 3 5" xfId="5086" xr:uid="{00000000-0005-0000-0000-0000DD130000}"/>
    <cellStyle name="Hed Side 3 3 5 2" xfId="5087" xr:uid="{00000000-0005-0000-0000-0000DE130000}"/>
    <cellStyle name="Hed Side 3 3 5 2 2" xfId="5088" xr:uid="{00000000-0005-0000-0000-0000DF130000}"/>
    <cellStyle name="Hed Side 3 3 5 2 2 2" xfId="5089" xr:uid="{00000000-0005-0000-0000-0000E0130000}"/>
    <cellStyle name="Hed Side 3 3 5 2 3" xfId="5090" xr:uid="{00000000-0005-0000-0000-0000E1130000}"/>
    <cellStyle name="Hed Side 3 3 5 3" xfId="5091" xr:uid="{00000000-0005-0000-0000-0000E2130000}"/>
    <cellStyle name="Hed Side 3 3 5 3 2" xfId="5092" xr:uid="{00000000-0005-0000-0000-0000E3130000}"/>
    <cellStyle name="Hed Side 3 3 5 4" xfId="5093" xr:uid="{00000000-0005-0000-0000-0000E4130000}"/>
    <cellStyle name="Hed Side 3 3 6" xfId="5094" xr:uid="{00000000-0005-0000-0000-0000E5130000}"/>
    <cellStyle name="Hed Side 3 3 6 2" xfId="5095" xr:uid="{00000000-0005-0000-0000-0000E6130000}"/>
    <cellStyle name="Hed Side 3 3 6 2 2" xfId="5096" xr:uid="{00000000-0005-0000-0000-0000E7130000}"/>
    <cellStyle name="Hed Side 3 3 6 3" xfId="5097" xr:uid="{00000000-0005-0000-0000-0000E8130000}"/>
    <cellStyle name="Hed Side 3 3 7" xfId="5098" xr:uid="{00000000-0005-0000-0000-0000E9130000}"/>
    <cellStyle name="Hed Side 3 4" xfId="5099" xr:uid="{00000000-0005-0000-0000-0000EA130000}"/>
    <cellStyle name="Hed Side 3 4 2" xfId="5100" xr:uid="{00000000-0005-0000-0000-0000EB130000}"/>
    <cellStyle name="Hed Side 3 4 2 2" xfId="5101" xr:uid="{00000000-0005-0000-0000-0000EC130000}"/>
    <cellStyle name="Hed Side 3 4 2 2 2" xfId="5102" xr:uid="{00000000-0005-0000-0000-0000ED130000}"/>
    <cellStyle name="Hed Side 3 4 2 2 2 2" xfId="5103" xr:uid="{00000000-0005-0000-0000-0000EE130000}"/>
    <cellStyle name="Hed Side 3 4 2 2 3" xfId="5104" xr:uid="{00000000-0005-0000-0000-0000EF130000}"/>
    <cellStyle name="Hed Side 3 4 2 3" xfId="5105" xr:uid="{00000000-0005-0000-0000-0000F0130000}"/>
    <cellStyle name="Hed Side 3 4 2 3 2" xfId="5106" xr:uid="{00000000-0005-0000-0000-0000F1130000}"/>
    <cellStyle name="Hed Side 3 4 2 4" xfId="5107" xr:uid="{00000000-0005-0000-0000-0000F2130000}"/>
    <cellStyle name="Hed Side 3 4 3" xfId="5108" xr:uid="{00000000-0005-0000-0000-0000F3130000}"/>
    <cellStyle name="Hed Side 3 4 3 2" xfId="5109" xr:uid="{00000000-0005-0000-0000-0000F4130000}"/>
    <cellStyle name="Hed Side 3 4 3 2 2" xfId="5110" xr:uid="{00000000-0005-0000-0000-0000F5130000}"/>
    <cellStyle name="Hed Side 3 4 3 2 2 2" xfId="5111" xr:uid="{00000000-0005-0000-0000-0000F6130000}"/>
    <cellStyle name="Hed Side 3 4 3 2 3" xfId="5112" xr:uid="{00000000-0005-0000-0000-0000F7130000}"/>
    <cellStyle name="Hed Side 3 4 3 3" xfId="5113" xr:uid="{00000000-0005-0000-0000-0000F8130000}"/>
    <cellStyle name="Hed Side 3 4 3 3 2" xfId="5114" xr:uid="{00000000-0005-0000-0000-0000F9130000}"/>
    <cellStyle name="Hed Side 3 4 3 4" xfId="5115" xr:uid="{00000000-0005-0000-0000-0000FA130000}"/>
    <cellStyle name="Hed Side 3 4 4" xfId="5116" xr:uid="{00000000-0005-0000-0000-0000FB130000}"/>
    <cellStyle name="Hed Side 3 4 4 2" xfId="5117" xr:uid="{00000000-0005-0000-0000-0000FC130000}"/>
    <cellStyle name="Hed Side 3 4 4 2 2" xfId="5118" xr:uid="{00000000-0005-0000-0000-0000FD130000}"/>
    <cellStyle name="Hed Side 3 4 4 3" xfId="5119" xr:uid="{00000000-0005-0000-0000-0000FE130000}"/>
    <cellStyle name="Hed Side 3 4 5" xfId="5120" xr:uid="{00000000-0005-0000-0000-0000FF130000}"/>
    <cellStyle name="Hed Side 3 5" xfId="5121" xr:uid="{00000000-0005-0000-0000-000000140000}"/>
    <cellStyle name="Hed Side 3 5 2" xfId="5122" xr:uid="{00000000-0005-0000-0000-000001140000}"/>
    <cellStyle name="Hed Side 3 5 2 2" xfId="5123" xr:uid="{00000000-0005-0000-0000-000002140000}"/>
    <cellStyle name="Hed Side 3 5 2 2 2" xfId="5124" xr:uid="{00000000-0005-0000-0000-000003140000}"/>
    <cellStyle name="Hed Side 3 5 2 2 2 2" xfId="5125" xr:uid="{00000000-0005-0000-0000-000004140000}"/>
    <cellStyle name="Hed Side 3 5 2 2 3" xfId="5126" xr:uid="{00000000-0005-0000-0000-000005140000}"/>
    <cellStyle name="Hed Side 3 5 2 3" xfId="5127" xr:uid="{00000000-0005-0000-0000-000006140000}"/>
    <cellStyle name="Hed Side 3 5 2 3 2" xfId="5128" xr:uid="{00000000-0005-0000-0000-000007140000}"/>
    <cellStyle name="Hed Side 3 5 2 4" xfId="5129" xr:uid="{00000000-0005-0000-0000-000008140000}"/>
    <cellStyle name="Hed Side 3 5 3" xfId="5130" xr:uid="{00000000-0005-0000-0000-000009140000}"/>
    <cellStyle name="Hed Side 3 5 3 2" xfId="5131" xr:uid="{00000000-0005-0000-0000-00000A140000}"/>
    <cellStyle name="Hed Side 3 5 3 2 2" xfId="5132" xr:uid="{00000000-0005-0000-0000-00000B140000}"/>
    <cellStyle name="Hed Side 3 5 3 2 2 2" xfId="5133" xr:uid="{00000000-0005-0000-0000-00000C140000}"/>
    <cellStyle name="Hed Side 3 5 3 2 3" xfId="5134" xr:uid="{00000000-0005-0000-0000-00000D140000}"/>
    <cellStyle name="Hed Side 3 5 3 3" xfId="5135" xr:uid="{00000000-0005-0000-0000-00000E140000}"/>
    <cellStyle name="Hed Side 3 5 3 3 2" xfId="5136" xr:uid="{00000000-0005-0000-0000-00000F140000}"/>
    <cellStyle name="Hed Side 3 5 3 4" xfId="5137" xr:uid="{00000000-0005-0000-0000-000010140000}"/>
    <cellStyle name="Hed Side 3 5 4" xfId="5138" xr:uid="{00000000-0005-0000-0000-000011140000}"/>
    <cellStyle name="Hed Side 3 5 4 2" xfId="5139" xr:uid="{00000000-0005-0000-0000-000012140000}"/>
    <cellStyle name="Hed Side 3 5 4 2 2" xfId="5140" xr:uid="{00000000-0005-0000-0000-000013140000}"/>
    <cellStyle name="Hed Side 3 5 4 3" xfId="5141" xr:uid="{00000000-0005-0000-0000-000014140000}"/>
    <cellStyle name="Hed Side 3 5 5" xfId="5142" xr:uid="{00000000-0005-0000-0000-000015140000}"/>
    <cellStyle name="Hed Side 3 6" xfId="5143" xr:uid="{00000000-0005-0000-0000-000016140000}"/>
    <cellStyle name="Hed Side 3 6 2" xfId="5144" xr:uid="{00000000-0005-0000-0000-000017140000}"/>
    <cellStyle name="Hed Side 3 6 2 2" xfId="5145" xr:uid="{00000000-0005-0000-0000-000018140000}"/>
    <cellStyle name="Hed Side 3 6 2 2 2" xfId="5146" xr:uid="{00000000-0005-0000-0000-000019140000}"/>
    <cellStyle name="Hed Side 3 6 2 2 2 2" xfId="5147" xr:uid="{00000000-0005-0000-0000-00001A140000}"/>
    <cellStyle name="Hed Side 3 6 2 2 3" xfId="5148" xr:uid="{00000000-0005-0000-0000-00001B140000}"/>
    <cellStyle name="Hed Side 3 6 2 3" xfId="5149" xr:uid="{00000000-0005-0000-0000-00001C140000}"/>
    <cellStyle name="Hed Side 3 6 2 3 2" xfId="5150" xr:uid="{00000000-0005-0000-0000-00001D140000}"/>
    <cellStyle name="Hed Side 3 6 2 4" xfId="5151" xr:uid="{00000000-0005-0000-0000-00001E140000}"/>
    <cellStyle name="Hed Side 3 6 3" xfId="5152" xr:uid="{00000000-0005-0000-0000-00001F140000}"/>
    <cellStyle name="Hed Side 3 6 3 2" xfId="5153" xr:uid="{00000000-0005-0000-0000-000020140000}"/>
    <cellStyle name="Hed Side 3 6 3 2 2" xfId="5154" xr:uid="{00000000-0005-0000-0000-000021140000}"/>
    <cellStyle name="Hed Side 3 6 3 3" xfId="5155" xr:uid="{00000000-0005-0000-0000-000022140000}"/>
    <cellStyle name="Hed Side 3 6 4" xfId="5156" xr:uid="{00000000-0005-0000-0000-000023140000}"/>
    <cellStyle name="Hed Side 3 6 4 2" xfId="5157" xr:uid="{00000000-0005-0000-0000-000024140000}"/>
    <cellStyle name="Hed Side 3 6 5" xfId="5158" xr:uid="{00000000-0005-0000-0000-000025140000}"/>
    <cellStyle name="Hed Side 3 7" xfId="5159" xr:uid="{00000000-0005-0000-0000-000026140000}"/>
    <cellStyle name="Hed Side 3 7 2" xfId="5160" xr:uid="{00000000-0005-0000-0000-000027140000}"/>
    <cellStyle name="Hed Side 3 7 2 2" xfId="5161" xr:uid="{00000000-0005-0000-0000-000028140000}"/>
    <cellStyle name="Hed Side 3 7 2 2 2" xfId="5162" xr:uid="{00000000-0005-0000-0000-000029140000}"/>
    <cellStyle name="Hed Side 3 7 2 3" xfId="5163" xr:uid="{00000000-0005-0000-0000-00002A140000}"/>
    <cellStyle name="Hed Side 3 7 3" xfId="5164" xr:uid="{00000000-0005-0000-0000-00002B140000}"/>
    <cellStyle name="Hed Side 3 7 3 2" xfId="5165" xr:uid="{00000000-0005-0000-0000-00002C140000}"/>
    <cellStyle name="Hed Side 3 7 4" xfId="5166" xr:uid="{00000000-0005-0000-0000-00002D140000}"/>
    <cellStyle name="Hed Side 3 8" xfId="5167" xr:uid="{00000000-0005-0000-0000-00002E140000}"/>
    <cellStyle name="Hed Side 3 9" xfId="5168" xr:uid="{00000000-0005-0000-0000-00002F140000}"/>
    <cellStyle name="Hed Side 4" xfId="5169" xr:uid="{00000000-0005-0000-0000-000030140000}"/>
    <cellStyle name="Hed Side 4 2" xfId="5170" xr:uid="{00000000-0005-0000-0000-000031140000}"/>
    <cellStyle name="Hed Side 4 2 2" xfId="5171" xr:uid="{00000000-0005-0000-0000-000032140000}"/>
    <cellStyle name="Hed Side 4 2 2 2" xfId="5172" xr:uid="{00000000-0005-0000-0000-000033140000}"/>
    <cellStyle name="Hed Side 4 2 2 2 2" xfId="5173" xr:uid="{00000000-0005-0000-0000-000034140000}"/>
    <cellStyle name="Hed Side 4 2 2 2 2 2" xfId="5174" xr:uid="{00000000-0005-0000-0000-000035140000}"/>
    <cellStyle name="Hed Side 4 2 2 2 3" xfId="5175" xr:uid="{00000000-0005-0000-0000-000036140000}"/>
    <cellStyle name="Hed Side 4 2 2 3" xfId="5176" xr:uid="{00000000-0005-0000-0000-000037140000}"/>
    <cellStyle name="Hed Side 4 2 2 3 2" xfId="5177" xr:uid="{00000000-0005-0000-0000-000038140000}"/>
    <cellStyle name="Hed Side 4 2 2 4" xfId="5178" xr:uid="{00000000-0005-0000-0000-000039140000}"/>
    <cellStyle name="Hed Side 4 2 3" xfId="5179" xr:uid="{00000000-0005-0000-0000-00003A140000}"/>
    <cellStyle name="Hed Side 4 2 3 2" xfId="5180" xr:uid="{00000000-0005-0000-0000-00003B140000}"/>
    <cellStyle name="Hed Side 4 2 3 2 2" xfId="5181" xr:uid="{00000000-0005-0000-0000-00003C140000}"/>
    <cellStyle name="Hed Side 4 2 3 2 2 2" xfId="5182" xr:uid="{00000000-0005-0000-0000-00003D140000}"/>
    <cellStyle name="Hed Side 4 2 3 2 3" xfId="5183" xr:uid="{00000000-0005-0000-0000-00003E140000}"/>
    <cellStyle name="Hed Side 4 2 3 3" xfId="5184" xr:uid="{00000000-0005-0000-0000-00003F140000}"/>
    <cellStyle name="Hed Side 4 2 3 3 2" xfId="5185" xr:uid="{00000000-0005-0000-0000-000040140000}"/>
    <cellStyle name="Hed Side 4 2 3 4" xfId="5186" xr:uid="{00000000-0005-0000-0000-000041140000}"/>
    <cellStyle name="Hed Side 4 2 4" xfId="5187" xr:uid="{00000000-0005-0000-0000-000042140000}"/>
    <cellStyle name="Hed Side 4 2 4 2" xfId="5188" xr:uid="{00000000-0005-0000-0000-000043140000}"/>
    <cellStyle name="Hed Side 4 2 4 2 2" xfId="5189" xr:uid="{00000000-0005-0000-0000-000044140000}"/>
    <cellStyle name="Hed Side 4 2 4 3" xfId="5190" xr:uid="{00000000-0005-0000-0000-000045140000}"/>
    <cellStyle name="Hed Side 4 2 5" xfId="5191" xr:uid="{00000000-0005-0000-0000-000046140000}"/>
    <cellStyle name="Hed Side 4 3" xfId="5192" xr:uid="{00000000-0005-0000-0000-000047140000}"/>
    <cellStyle name="Hed Side 4 3 2" xfId="5193" xr:uid="{00000000-0005-0000-0000-000048140000}"/>
    <cellStyle name="Hed Side 4 3 2 2" xfId="5194" xr:uid="{00000000-0005-0000-0000-000049140000}"/>
    <cellStyle name="Hed Side 4 3 2 2 2" xfId="5195" xr:uid="{00000000-0005-0000-0000-00004A140000}"/>
    <cellStyle name="Hed Side 4 3 2 2 2 2" xfId="5196" xr:uid="{00000000-0005-0000-0000-00004B140000}"/>
    <cellStyle name="Hed Side 4 3 2 2 3" xfId="5197" xr:uid="{00000000-0005-0000-0000-00004C140000}"/>
    <cellStyle name="Hed Side 4 3 2 3" xfId="5198" xr:uid="{00000000-0005-0000-0000-00004D140000}"/>
    <cellStyle name="Hed Side 4 3 2 3 2" xfId="5199" xr:uid="{00000000-0005-0000-0000-00004E140000}"/>
    <cellStyle name="Hed Side 4 3 2 4" xfId="5200" xr:uid="{00000000-0005-0000-0000-00004F140000}"/>
    <cellStyle name="Hed Side 4 3 3" xfId="5201" xr:uid="{00000000-0005-0000-0000-000050140000}"/>
    <cellStyle name="Hed Side 4 3 3 2" xfId="5202" xr:uid="{00000000-0005-0000-0000-000051140000}"/>
    <cellStyle name="Hed Side 4 3 3 2 2" xfId="5203" xr:uid="{00000000-0005-0000-0000-000052140000}"/>
    <cellStyle name="Hed Side 4 3 3 2 2 2" xfId="5204" xr:uid="{00000000-0005-0000-0000-000053140000}"/>
    <cellStyle name="Hed Side 4 3 3 2 3" xfId="5205" xr:uid="{00000000-0005-0000-0000-000054140000}"/>
    <cellStyle name="Hed Side 4 3 3 3" xfId="5206" xr:uid="{00000000-0005-0000-0000-000055140000}"/>
    <cellStyle name="Hed Side 4 3 3 3 2" xfId="5207" xr:uid="{00000000-0005-0000-0000-000056140000}"/>
    <cellStyle name="Hed Side 4 3 3 4" xfId="5208" xr:uid="{00000000-0005-0000-0000-000057140000}"/>
    <cellStyle name="Hed Side 4 3 4" xfId="5209" xr:uid="{00000000-0005-0000-0000-000058140000}"/>
    <cellStyle name="Hed Side 4 3 4 2" xfId="5210" xr:uid="{00000000-0005-0000-0000-000059140000}"/>
    <cellStyle name="Hed Side 4 3 4 2 2" xfId="5211" xr:uid="{00000000-0005-0000-0000-00005A140000}"/>
    <cellStyle name="Hed Side 4 3 4 3" xfId="5212" xr:uid="{00000000-0005-0000-0000-00005B140000}"/>
    <cellStyle name="Hed Side 4 3 5" xfId="5213" xr:uid="{00000000-0005-0000-0000-00005C140000}"/>
    <cellStyle name="Hed Side 4 4" xfId="5214" xr:uid="{00000000-0005-0000-0000-00005D140000}"/>
    <cellStyle name="Hed Side 4 4 2" xfId="5215" xr:uid="{00000000-0005-0000-0000-00005E140000}"/>
    <cellStyle name="Hed Side 4 4 2 2" xfId="5216" xr:uid="{00000000-0005-0000-0000-00005F140000}"/>
    <cellStyle name="Hed Side 4 4 2 2 2" xfId="5217" xr:uid="{00000000-0005-0000-0000-000060140000}"/>
    <cellStyle name="Hed Side 4 4 2 3" xfId="5218" xr:uid="{00000000-0005-0000-0000-000061140000}"/>
    <cellStyle name="Hed Side 4 4 3" xfId="5219" xr:uid="{00000000-0005-0000-0000-000062140000}"/>
    <cellStyle name="Hed Side 4 4 3 2" xfId="5220" xr:uid="{00000000-0005-0000-0000-000063140000}"/>
    <cellStyle name="Hed Side 4 4 4" xfId="5221" xr:uid="{00000000-0005-0000-0000-000064140000}"/>
    <cellStyle name="Hed Side 4 5" xfId="5222" xr:uid="{00000000-0005-0000-0000-000065140000}"/>
    <cellStyle name="Hed Side 4 5 2" xfId="5223" xr:uid="{00000000-0005-0000-0000-000066140000}"/>
    <cellStyle name="Hed Side 4 5 2 2" xfId="5224" xr:uid="{00000000-0005-0000-0000-000067140000}"/>
    <cellStyle name="Hed Side 4 5 2 2 2" xfId="5225" xr:uid="{00000000-0005-0000-0000-000068140000}"/>
    <cellStyle name="Hed Side 4 5 2 3" xfId="5226" xr:uid="{00000000-0005-0000-0000-000069140000}"/>
    <cellStyle name="Hed Side 4 5 3" xfId="5227" xr:uid="{00000000-0005-0000-0000-00006A140000}"/>
    <cellStyle name="Hed Side 4 5 3 2" xfId="5228" xr:uid="{00000000-0005-0000-0000-00006B140000}"/>
    <cellStyle name="Hed Side 4 5 4" xfId="5229" xr:uid="{00000000-0005-0000-0000-00006C140000}"/>
    <cellStyle name="Hed Side 4 6" xfId="5230" xr:uid="{00000000-0005-0000-0000-00006D140000}"/>
    <cellStyle name="Hed Side 4 6 2" xfId="5231" xr:uid="{00000000-0005-0000-0000-00006E140000}"/>
    <cellStyle name="Hed Side 4 6 2 2" xfId="5232" xr:uid="{00000000-0005-0000-0000-00006F140000}"/>
    <cellStyle name="Hed Side 4 6 3" xfId="5233" xr:uid="{00000000-0005-0000-0000-000070140000}"/>
    <cellStyle name="Hed Side 4 7" xfId="5234" xr:uid="{00000000-0005-0000-0000-000071140000}"/>
    <cellStyle name="Hed Side 5" xfId="5235" xr:uid="{00000000-0005-0000-0000-000072140000}"/>
    <cellStyle name="Hed Side 5 2" xfId="5236" xr:uid="{00000000-0005-0000-0000-000073140000}"/>
    <cellStyle name="Hed Side 5 2 2" xfId="5237" xr:uid="{00000000-0005-0000-0000-000074140000}"/>
    <cellStyle name="Hed Side 5 2 2 2" xfId="5238" xr:uid="{00000000-0005-0000-0000-000075140000}"/>
    <cellStyle name="Hed Side 5 2 2 2 2" xfId="5239" xr:uid="{00000000-0005-0000-0000-000076140000}"/>
    <cellStyle name="Hed Side 5 2 2 3" xfId="5240" xr:uid="{00000000-0005-0000-0000-000077140000}"/>
    <cellStyle name="Hed Side 5 2 3" xfId="5241" xr:uid="{00000000-0005-0000-0000-000078140000}"/>
    <cellStyle name="Hed Side 5 2 3 2" xfId="5242" xr:uid="{00000000-0005-0000-0000-000079140000}"/>
    <cellStyle name="Hed Side 5 2 4" xfId="5243" xr:uid="{00000000-0005-0000-0000-00007A140000}"/>
    <cellStyle name="Hed Side 5 3" xfId="5244" xr:uid="{00000000-0005-0000-0000-00007B140000}"/>
    <cellStyle name="Hed Side 5 3 2" xfId="5245" xr:uid="{00000000-0005-0000-0000-00007C140000}"/>
    <cellStyle name="Hed Side 5 3 2 2" xfId="5246" xr:uid="{00000000-0005-0000-0000-00007D140000}"/>
    <cellStyle name="Hed Side 5 3 2 2 2" xfId="5247" xr:uid="{00000000-0005-0000-0000-00007E140000}"/>
    <cellStyle name="Hed Side 5 3 2 3" xfId="5248" xr:uid="{00000000-0005-0000-0000-00007F140000}"/>
    <cellStyle name="Hed Side 5 3 3" xfId="5249" xr:uid="{00000000-0005-0000-0000-000080140000}"/>
    <cellStyle name="Hed Side 5 3 3 2" xfId="5250" xr:uid="{00000000-0005-0000-0000-000081140000}"/>
    <cellStyle name="Hed Side 5 3 4" xfId="5251" xr:uid="{00000000-0005-0000-0000-000082140000}"/>
    <cellStyle name="Hed Side 5 4" xfId="5252" xr:uid="{00000000-0005-0000-0000-000083140000}"/>
    <cellStyle name="Hed Side 5 4 2" xfId="5253" xr:uid="{00000000-0005-0000-0000-000084140000}"/>
    <cellStyle name="Hed Side 5 4 2 2" xfId="5254" xr:uid="{00000000-0005-0000-0000-000085140000}"/>
    <cellStyle name="Hed Side 5 4 3" xfId="5255" xr:uid="{00000000-0005-0000-0000-000086140000}"/>
    <cellStyle name="Hed Side 5 5" xfId="5256" xr:uid="{00000000-0005-0000-0000-000087140000}"/>
    <cellStyle name="Hed Side 6" xfId="5257" xr:uid="{00000000-0005-0000-0000-000088140000}"/>
    <cellStyle name="Hed Side 6 2" xfId="5258" xr:uid="{00000000-0005-0000-0000-000089140000}"/>
    <cellStyle name="Hed Side 6 2 2" xfId="5259" xr:uid="{00000000-0005-0000-0000-00008A140000}"/>
    <cellStyle name="Hed Side 6 2 2 2" xfId="5260" xr:uid="{00000000-0005-0000-0000-00008B140000}"/>
    <cellStyle name="Hed Side 6 2 2 2 2" xfId="5261" xr:uid="{00000000-0005-0000-0000-00008C140000}"/>
    <cellStyle name="Hed Side 6 2 2 3" xfId="5262" xr:uid="{00000000-0005-0000-0000-00008D140000}"/>
    <cellStyle name="Hed Side 6 2 3" xfId="5263" xr:uid="{00000000-0005-0000-0000-00008E140000}"/>
    <cellStyle name="Hed Side 6 2 3 2" xfId="5264" xr:uid="{00000000-0005-0000-0000-00008F140000}"/>
    <cellStyle name="Hed Side 6 2 4" xfId="5265" xr:uid="{00000000-0005-0000-0000-000090140000}"/>
    <cellStyle name="Hed Side 6 3" xfId="5266" xr:uid="{00000000-0005-0000-0000-000091140000}"/>
    <cellStyle name="Hed Side 6 3 2" xfId="5267" xr:uid="{00000000-0005-0000-0000-000092140000}"/>
    <cellStyle name="Hed Side 6 3 2 2" xfId="5268" xr:uid="{00000000-0005-0000-0000-000093140000}"/>
    <cellStyle name="Hed Side 6 3 2 2 2" xfId="5269" xr:uid="{00000000-0005-0000-0000-000094140000}"/>
    <cellStyle name="Hed Side 6 3 2 3" xfId="5270" xr:uid="{00000000-0005-0000-0000-000095140000}"/>
    <cellStyle name="Hed Side 6 3 3" xfId="5271" xr:uid="{00000000-0005-0000-0000-000096140000}"/>
    <cellStyle name="Hed Side 6 3 3 2" xfId="5272" xr:uid="{00000000-0005-0000-0000-000097140000}"/>
    <cellStyle name="Hed Side 6 3 4" xfId="5273" xr:uid="{00000000-0005-0000-0000-000098140000}"/>
    <cellStyle name="Hed Side 6 4" xfId="5274" xr:uid="{00000000-0005-0000-0000-000099140000}"/>
    <cellStyle name="Hed Side 6 4 2" xfId="5275" xr:uid="{00000000-0005-0000-0000-00009A140000}"/>
    <cellStyle name="Hed Side 6 4 2 2" xfId="5276" xr:uid="{00000000-0005-0000-0000-00009B140000}"/>
    <cellStyle name="Hed Side 6 4 3" xfId="5277" xr:uid="{00000000-0005-0000-0000-00009C140000}"/>
    <cellStyle name="Hed Side 6 5" xfId="5278" xr:uid="{00000000-0005-0000-0000-00009D140000}"/>
    <cellStyle name="Hed Side 7" xfId="5279" xr:uid="{00000000-0005-0000-0000-00009E140000}"/>
    <cellStyle name="Hed Side 7 2" xfId="5280" xr:uid="{00000000-0005-0000-0000-00009F140000}"/>
    <cellStyle name="Hed Side 7 2 2" xfId="5281" xr:uid="{00000000-0005-0000-0000-0000A0140000}"/>
    <cellStyle name="Hed Side 7 2 2 2" xfId="5282" xr:uid="{00000000-0005-0000-0000-0000A1140000}"/>
    <cellStyle name="Hed Side 7 2 2 2 2" xfId="5283" xr:uid="{00000000-0005-0000-0000-0000A2140000}"/>
    <cellStyle name="Hed Side 7 2 2 3" xfId="5284" xr:uid="{00000000-0005-0000-0000-0000A3140000}"/>
    <cellStyle name="Hed Side 7 2 3" xfId="5285" xr:uid="{00000000-0005-0000-0000-0000A4140000}"/>
    <cellStyle name="Hed Side 7 2 3 2" xfId="5286" xr:uid="{00000000-0005-0000-0000-0000A5140000}"/>
    <cellStyle name="Hed Side 7 2 4" xfId="5287" xr:uid="{00000000-0005-0000-0000-0000A6140000}"/>
    <cellStyle name="Hed Side 7 3" xfId="5288" xr:uid="{00000000-0005-0000-0000-0000A7140000}"/>
    <cellStyle name="Hed Side 7 3 2" xfId="5289" xr:uid="{00000000-0005-0000-0000-0000A8140000}"/>
    <cellStyle name="Hed Side 7 3 2 2" xfId="5290" xr:uid="{00000000-0005-0000-0000-0000A9140000}"/>
    <cellStyle name="Hed Side 7 3 3" xfId="5291" xr:uid="{00000000-0005-0000-0000-0000AA140000}"/>
    <cellStyle name="Hed Side 7 4" xfId="5292" xr:uid="{00000000-0005-0000-0000-0000AB140000}"/>
    <cellStyle name="Hed Side 7 4 2" xfId="5293" xr:uid="{00000000-0005-0000-0000-0000AC140000}"/>
    <cellStyle name="Hed Side 7 5" xfId="5294" xr:uid="{00000000-0005-0000-0000-0000AD140000}"/>
    <cellStyle name="Hed Side 8" xfId="5295" xr:uid="{00000000-0005-0000-0000-0000AE140000}"/>
    <cellStyle name="Hed Side 8 2" xfId="5296" xr:uid="{00000000-0005-0000-0000-0000AF140000}"/>
    <cellStyle name="Hed Side 8 2 2" xfId="5297" xr:uid="{00000000-0005-0000-0000-0000B0140000}"/>
    <cellStyle name="Hed Side 8 2 2 2" xfId="5298" xr:uid="{00000000-0005-0000-0000-0000B1140000}"/>
    <cellStyle name="Hed Side 8 2 3" xfId="5299" xr:uid="{00000000-0005-0000-0000-0000B2140000}"/>
    <cellStyle name="Hed Side 8 3" xfId="5300" xr:uid="{00000000-0005-0000-0000-0000B3140000}"/>
    <cellStyle name="Hed Side 8 3 2" xfId="5301" xr:uid="{00000000-0005-0000-0000-0000B4140000}"/>
    <cellStyle name="Hed Side 8 4" xfId="5302" xr:uid="{00000000-0005-0000-0000-0000B5140000}"/>
    <cellStyle name="Hed Side 9" xfId="5303" xr:uid="{00000000-0005-0000-0000-0000B6140000}"/>
    <cellStyle name="Hed Side bold" xfId="5304" xr:uid="{00000000-0005-0000-0000-0000B7140000}"/>
    <cellStyle name="Hed Side Indent" xfId="5305" xr:uid="{00000000-0005-0000-0000-0000B8140000}"/>
    <cellStyle name="Hed Side Indent 10" xfId="5306" xr:uid="{00000000-0005-0000-0000-0000B9140000}"/>
    <cellStyle name="Hed Side Indent 11" xfId="5307" xr:uid="{00000000-0005-0000-0000-0000BA140000}"/>
    <cellStyle name="Hed Side Indent 2" xfId="5308" xr:uid="{00000000-0005-0000-0000-0000BB140000}"/>
    <cellStyle name="Hed Side Indent 2 10" xfId="5309" xr:uid="{00000000-0005-0000-0000-0000BC140000}"/>
    <cellStyle name="Hed Side Indent 2 2" xfId="5310" xr:uid="{00000000-0005-0000-0000-0000BD140000}"/>
    <cellStyle name="Hed Side Indent 2 2 2" xfId="5311" xr:uid="{00000000-0005-0000-0000-0000BE140000}"/>
    <cellStyle name="Hed Side Indent 2 2 2 2" xfId="5312" xr:uid="{00000000-0005-0000-0000-0000BF140000}"/>
    <cellStyle name="Hed Side Indent 2 2 2 2 2" xfId="5313" xr:uid="{00000000-0005-0000-0000-0000C0140000}"/>
    <cellStyle name="Hed Side Indent 2 2 2 2 2 2" xfId="5314" xr:uid="{00000000-0005-0000-0000-0000C1140000}"/>
    <cellStyle name="Hed Side Indent 2 2 2 2 2 2 2" xfId="5315" xr:uid="{00000000-0005-0000-0000-0000C2140000}"/>
    <cellStyle name="Hed Side Indent 2 2 2 2 2 3" xfId="5316" xr:uid="{00000000-0005-0000-0000-0000C3140000}"/>
    <cellStyle name="Hed Side Indent 2 2 2 2 3" xfId="5317" xr:uid="{00000000-0005-0000-0000-0000C4140000}"/>
    <cellStyle name="Hed Side Indent 2 2 2 2 3 2" xfId="5318" xr:uid="{00000000-0005-0000-0000-0000C5140000}"/>
    <cellStyle name="Hed Side Indent 2 2 2 2 4" xfId="5319" xr:uid="{00000000-0005-0000-0000-0000C6140000}"/>
    <cellStyle name="Hed Side Indent 2 2 2 3" xfId="5320" xr:uid="{00000000-0005-0000-0000-0000C7140000}"/>
    <cellStyle name="Hed Side Indent 2 2 2 3 2" xfId="5321" xr:uid="{00000000-0005-0000-0000-0000C8140000}"/>
    <cellStyle name="Hed Side Indent 2 2 2 3 2 2" xfId="5322" xr:uid="{00000000-0005-0000-0000-0000C9140000}"/>
    <cellStyle name="Hed Side Indent 2 2 2 3 2 2 2" xfId="5323" xr:uid="{00000000-0005-0000-0000-0000CA140000}"/>
    <cellStyle name="Hed Side Indent 2 2 2 3 2 3" xfId="5324" xr:uid="{00000000-0005-0000-0000-0000CB140000}"/>
    <cellStyle name="Hed Side Indent 2 2 2 3 3" xfId="5325" xr:uid="{00000000-0005-0000-0000-0000CC140000}"/>
    <cellStyle name="Hed Side Indent 2 2 2 3 3 2" xfId="5326" xr:uid="{00000000-0005-0000-0000-0000CD140000}"/>
    <cellStyle name="Hed Side Indent 2 2 2 3 4" xfId="5327" xr:uid="{00000000-0005-0000-0000-0000CE140000}"/>
    <cellStyle name="Hed Side Indent 2 2 2 4" xfId="5328" xr:uid="{00000000-0005-0000-0000-0000CF140000}"/>
    <cellStyle name="Hed Side Indent 2 2 2 4 2" xfId="5329" xr:uid="{00000000-0005-0000-0000-0000D0140000}"/>
    <cellStyle name="Hed Side Indent 2 2 2 4 2 2" xfId="5330" xr:uid="{00000000-0005-0000-0000-0000D1140000}"/>
    <cellStyle name="Hed Side Indent 2 2 2 4 3" xfId="5331" xr:uid="{00000000-0005-0000-0000-0000D2140000}"/>
    <cellStyle name="Hed Side Indent 2 2 2 5" xfId="5332" xr:uid="{00000000-0005-0000-0000-0000D3140000}"/>
    <cellStyle name="Hed Side Indent 2 2 3" xfId="5333" xr:uid="{00000000-0005-0000-0000-0000D4140000}"/>
    <cellStyle name="Hed Side Indent 2 2 3 2" xfId="5334" xr:uid="{00000000-0005-0000-0000-0000D5140000}"/>
    <cellStyle name="Hed Side Indent 2 2 3 2 2" xfId="5335" xr:uid="{00000000-0005-0000-0000-0000D6140000}"/>
    <cellStyle name="Hed Side Indent 2 2 3 2 2 2" xfId="5336" xr:uid="{00000000-0005-0000-0000-0000D7140000}"/>
    <cellStyle name="Hed Side Indent 2 2 3 2 2 2 2" xfId="5337" xr:uid="{00000000-0005-0000-0000-0000D8140000}"/>
    <cellStyle name="Hed Side Indent 2 2 3 2 2 3" xfId="5338" xr:uid="{00000000-0005-0000-0000-0000D9140000}"/>
    <cellStyle name="Hed Side Indent 2 2 3 2 3" xfId="5339" xr:uid="{00000000-0005-0000-0000-0000DA140000}"/>
    <cellStyle name="Hed Side Indent 2 2 3 2 3 2" xfId="5340" xr:uid="{00000000-0005-0000-0000-0000DB140000}"/>
    <cellStyle name="Hed Side Indent 2 2 3 2 4" xfId="5341" xr:uid="{00000000-0005-0000-0000-0000DC140000}"/>
    <cellStyle name="Hed Side Indent 2 2 3 3" xfId="5342" xr:uid="{00000000-0005-0000-0000-0000DD140000}"/>
    <cellStyle name="Hed Side Indent 2 2 3 3 2" xfId="5343" xr:uid="{00000000-0005-0000-0000-0000DE140000}"/>
    <cellStyle name="Hed Side Indent 2 2 3 3 2 2" xfId="5344" xr:uid="{00000000-0005-0000-0000-0000DF140000}"/>
    <cellStyle name="Hed Side Indent 2 2 3 3 2 2 2" xfId="5345" xr:uid="{00000000-0005-0000-0000-0000E0140000}"/>
    <cellStyle name="Hed Side Indent 2 2 3 3 2 3" xfId="5346" xr:uid="{00000000-0005-0000-0000-0000E1140000}"/>
    <cellStyle name="Hed Side Indent 2 2 3 3 3" xfId="5347" xr:uid="{00000000-0005-0000-0000-0000E2140000}"/>
    <cellStyle name="Hed Side Indent 2 2 3 3 3 2" xfId="5348" xr:uid="{00000000-0005-0000-0000-0000E3140000}"/>
    <cellStyle name="Hed Side Indent 2 2 3 3 4" xfId="5349" xr:uid="{00000000-0005-0000-0000-0000E4140000}"/>
    <cellStyle name="Hed Side Indent 2 2 3 4" xfId="5350" xr:uid="{00000000-0005-0000-0000-0000E5140000}"/>
    <cellStyle name="Hed Side Indent 2 2 3 4 2" xfId="5351" xr:uid="{00000000-0005-0000-0000-0000E6140000}"/>
    <cellStyle name="Hed Side Indent 2 2 3 4 2 2" xfId="5352" xr:uid="{00000000-0005-0000-0000-0000E7140000}"/>
    <cellStyle name="Hed Side Indent 2 2 3 4 3" xfId="5353" xr:uid="{00000000-0005-0000-0000-0000E8140000}"/>
    <cellStyle name="Hed Side Indent 2 2 3 5" xfId="5354" xr:uid="{00000000-0005-0000-0000-0000E9140000}"/>
    <cellStyle name="Hed Side Indent 2 2 4" xfId="5355" xr:uid="{00000000-0005-0000-0000-0000EA140000}"/>
    <cellStyle name="Hed Side Indent 2 2 4 2" xfId="5356" xr:uid="{00000000-0005-0000-0000-0000EB140000}"/>
    <cellStyle name="Hed Side Indent 2 2 4 2 2" xfId="5357" xr:uid="{00000000-0005-0000-0000-0000EC140000}"/>
    <cellStyle name="Hed Side Indent 2 2 4 2 2 2" xfId="5358" xr:uid="{00000000-0005-0000-0000-0000ED140000}"/>
    <cellStyle name="Hed Side Indent 2 2 4 2 3" xfId="5359" xr:uid="{00000000-0005-0000-0000-0000EE140000}"/>
    <cellStyle name="Hed Side Indent 2 2 4 3" xfId="5360" xr:uid="{00000000-0005-0000-0000-0000EF140000}"/>
    <cellStyle name="Hed Side Indent 2 2 4 3 2" xfId="5361" xr:uid="{00000000-0005-0000-0000-0000F0140000}"/>
    <cellStyle name="Hed Side Indent 2 2 4 4" xfId="5362" xr:uid="{00000000-0005-0000-0000-0000F1140000}"/>
    <cellStyle name="Hed Side Indent 2 2 5" xfId="5363" xr:uid="{00000000-0005-0000-0000-0000F2140000}"/>
    <cellStyle name="Hed Side Indent 2 2 5 2" xfId="5364" xr:uid="{00000000-0005-0000-0000-0000F3140000}"/>
    <cellStyle name="Hed Side Indent 2 2 5 2 2" xfId="5365" xr:uid="{00000000-0005-0000-0000-0000F4140000}"/>
    <cellStyle name="Hed Side Indent 2 2 5 2 2 2" xfId="5366" xr:uid="{00000000-0005-0000-0000-0000F5140000}"/>
    <cellStyle name="Hed Side Indent 2 2 5 2 3" xfId="5367" xr:uid="{00000000-0005-0000-0000-0000F6140000}"/>
    <cellStyle name="Hed Side Indent 2 2 5 3" xfId="5368" xr:uid="{00000000-0005-0000-0000-0000F7140000}"/>
    <cellStyle name="Hed Side Indent 2 2 5 3 2" xfId="5369" xr:uid="{00000000-0005-0000-0000-0000F8140000}"/>
    <cellStyle name="Hed Side Indent 2 2 5 4" xfId="5370" xr:uid="{00000000-0005-0000-0000-0000F9140000}"/>
    <cellStyle name="Hed Side Indent 2 2 6" xfId="5371" xr:uid="{00000000-0005-0000-0000-0000FA140000}"/>
    <cellStyle name="Hed Side Indent 2 2 6 2" xfId="5372" xr:uid="{00000000-0005-0000-0000-0000FB140000}"/>
    <cellStyle name="Hed Side Indent 2 2 6 2 2" xfId="5373" xr:uid="{00000000-0005-0000-0000-0000FC140000}"/>
    <cellStyle name="Hed Side Indent 2 2 6 3" xfId="5374" xr:uid="{00000000-0005-0000-0000-0000FD140000}"/>
    <cellStyle name="Hed Side Indent 2 2 7" xfId="5375" xr:uid="{00000000-0005-0000-0000-0000FE140000}"/>
    <cellStyle name="Hed Side Indent 2 3" xfId="5376" xr:uid="{00000000-0005-0000-0000-0000FF140000}"/>
    <cellStyle name="Hed Side Indent 2 3 2" xfId="5377" xr:uid="{00000000-0005-0000-0000-000000150000}"/>
    <cellStyle name="Hed Side Indent 2 3 2 2" xfId="5378" xr:uid="{00000000-0005-0000-0000-000001150000}"/>
    <cellStyle name="Hed Side Indent 2 3 2 2 2" xfId="5379" xr:uid="{00000000-0005-0000-0000-000002150000}"/>
    <cellStyle name="Hed Side Indent 2 3 2 2 2 2" xfId="5380" xr:uid="{00000000-0005-0000-0000-000003150000}"/>
    <cellStyle name="Hed Side Indent 2 3 2 2 2 2 2" xfId="5381" xr:uid="{00000000-0005-0000-0000-000004150000}"/>
    <cellStyle name="Hed Side Indent 2 3 2 2 2 3" xfId="5382" xr:uid="{00000000-0005-0000-0000-000005150000}"/>
    <cellStyle name="Hed Side Indent 2 3 2 2 3" xfId="5383" xr:uid="{00000000-0005-0000-0000-000006150000}"/>
    <cellStyle name="Hed Side Indent 2 3 2 2 3 2" xfId="5384" xr:uid="{00000000-0005-0000-0000-000007150000}"/>
    <cellStyle name="Hed Side Indent 2 3 2 2 4" xfId="5385" xr:uid="{00000000-0005-0000-0000-000008150000}"/>
    <cellStyle name="Hed Side Indent 2 3 2 3" xfId="5386" xr:uid="{00000000-0005-0000-0000-000009150000}"/>
    <cellStyle name="Hed Side Indent 2 3 2 3 2" xfId="5387" xr:uid="{00000000-0005-0000-0000-00000A150000}"/>
    <cellStyle name="Hed Side Indent 2 3 2 3 2 2" xfId="5388" xr:uid="{00000000-0005-0000-0000-00000B150000}"/>
    <cellStyle name="Hed Side Indent 2 3 2 3 2 2 2" xfId="5389" xr:uid="{00000000-0005-0000-0000-00000C150000}"/>
    <cellStyle name="Hed Side Indent 2 3 2 3 2 3" xfId="5390" xr:uid="{00000000-0005-0000-0000-00000D150000}"/>
    <cellStyle name="Hed Side Indent 2 3 2 3 3" xfId="5391" xr:uid="{00000000-0005-0000-0000-00000E150000}"/>
    <cellStyle name="Hed Side Indent 2 3 2 3 3 2" xfId="5392" xr:uid="{00000000-0005-0000-0000-00000F150000}"/>
    <cellStyle name="Hed Side Indent 2 3 2 3 4" xfId="5393" xr:uid="{00000000-0005-0000-0000-000010150000}"/>
    <cellStyle name="Hed Side Indent 2 3 2 4" xfId="5394" xr:uid="{00000000-0005-0000-0000-000011150000}"/>
    <cellStyle name="Hed Side Indent 2 3 2 4 2" xfId="5395" xr:uid="{00000000-0005-0000-0000-000012150000}"/>
    <cellStyle name="Hed Side Indent 2 3 2 4 2 2" xfId="5396" xr:uid="{00000000-0005-0000-0000-000013150000}"/>
    <cellStyle name="Hed Side Indent 2 3 2 4 3" xfId="5397" xr:uid="{00000000-0005-0000-0000-000014150000}"/>
    <cellStyle name="Hed Side Indent 2 3 2 5" xfId="5398" xr:uid="{00000000-0005-0000-0000-000015150000}"/>
    <cellStyle name="Hed Side Indent 2 3 3" xfId="5399" xr:uid="{00000000-0005-0000-0000-000016150000}"/>
    <cellStyle name="Hed Side Indent 2 3 3 2" xfId="5400" xr:uid="{00000000-0005-0000-0000-000017150000}"/>
    <cellStyle name="Hed Side Indent 2 3 3 2 2" xfId="5401" xr:uid="{00000000-0005-0000-0000-000018150000}"/>
    <cellStyle name="Hed Side Indent 2 3 3 2 2 2" xfId="5402" xr:uid="{00000000-0005-0000-0000-000019150000}"/>
    <cellStyle name="Hed Side Indent 2 3 3 2 2 2 2" xfId="5403" xr:uid="{00000000-0005-0000-0000-00001A150000}"/>
    <cellStyle name="Hed Side Indent 2 3 3 2 2 3" xfId="5404" xr:uid="{00000000-0005-0000-0000-00001B150000}"/>
    <cellStyle name="Hed Side Indent 2 3 3 2 3" xfId="5405" xr:uid="{00000000-0005-0000-0000-00001C150000}"/>
    <cellStyle name="Hed Side Indent 2 3 3 2 3 2" xfId="5406" xr:uid="{00000000-0005-0000-0000-00001D150000}"/>
    <cellStyle name="Hed Side Indent 2 3 3 2 4" xfId="5407" xr:uid="{00000000-0005-0000-0000-00001E150000}"/>
    <cellStyle name="Hed Side Indent 2 3 3 3" xfId="5408" xr:uid="{00000000-0005-0000-0000-00001F150000}"/>
    <cellStyle name="Hed Side Indent 2 3 3 3 2" xfId="5409" xr:uid="{00000000-0005-0000-0000-000020150000}"/>
    <cellStyle name="Hed Side Indent 2 3 3 3 2 2" xfId="5410" xr:uid="{00000000-0005-0000-0000-000021150000}"/>
    <cellStyle name="Hed Side Indent 2 3 3 3 2 2 2" xfId="5411" xr:uid="{00000000-0005-0000-0000-000022150000}"/>
    <cellStyle name="Hed Side Indent 2 3 3 3 2 3" xfId="5412" xr:uid="{00000000-0005-0000-0000-000023150000}"/>
    <cellStyle name="Hed Side Indent 2 3 3 3 3" xfId="5413" xr:uid="{00000000-0005-0000-0000-000024150000}"/>
    <cellStyle name="Hed Side Indent 2 3 3 3 3 2" xfId="5414" xr:uid="{00000000-0005-0000-0000-000025150000}"/>
    <cellStyle name="Hed Side Indent 2 3 3 3 4" xfId="5415" xr:uid="{00000000-0005-0000-0000-000026150000}"/>
    <cellStyle name="Hed Side Indent 2 3 3 4" xfId="5416" xr:uid="{00000000-0005-0000-0000-000027150000}"/>
    <cellStyle name="Hed Side Indent 2 3 3 4 2" xfId="5417" xr:uid="{00000000-0005-0000-0000-000028150000}"/>
    <cellStyle name="Hed Side Indent 2 3 3 4 2 2" xfId="5418" xr:uid="{00000000-0005-0000-0000-000029150000}"/>
    <cellStyle name="Hed Side Indent 2 3 3 4 3" xfId="5419" xr:uid="{00000000-0005-0000-0000-00002A150000}"/>
    <cellStyle name="Hed Side Indent 2 3 3 5" xfId="5420" xr:uid="{00000000-0005-0000-0000-00002B150000}"/>
    <cellStyle name="Hed Side Indent 2 3 4" xfId="5421" xr:uid="{00000000-0005-0000-0000-00002C150000}"/>
    <cellStyle name="Hed Side Indent 2 3 4 2" xfId="5422" xr:uid="{00000000-0005-0000-0000-00002D150000}"/>
    <cellStyle name="Hed Side Indent 2 3 4 2 2" xfId="5423" xr:uid="{00000000-0005-0000-0000-00002E150000}"/>
    <cellStyle name="Hed Side Indent 2 3 4 2 2 2" xfId="5424" xr:uid="{00000000-0005-0000-0000-00002F150000}"/>
    <cellStyle name="Hed Side Indent 2 3 4 2 3" xfId="5425" xr:uid="{00000000-0005-0000-0000-000030150000}"/>
    <cellStyle name="Hed Side Indent 2 3 4 3" xfId="5426" xr:uid="{00000000-0005-0000-0000-000031150000}"/>
    <cellStyle name="Hed Side Indent 2 3 4 3 2" xfId="5427" xr:uid="{00000000-0005-0000-0000-000032150000}"/>
    <cellStyle name="Hed Side Indent 2 3 4 4" xfId="5428" xr:uid="{00000000-0005-0000-0000-000033150000}"/>
    <cellStyle name="Hed Side Indent 2 3 5" xfId="5429" xr:uid="{00000000-0005-0000-0000-000034150000}"/>
    <cellStyle name="Hed Side Indent 2 3 5 2" xfId="5430" xr:uid="{00000000-0005-0000-0000-000035150000}"/>
    <cellStyle name="Hed Side Indent 2 3 5 2 2" xfId="5431" xr:uid="{00000000-0005-0000-0000-000036150000}"/>
    <cellStyle name="Hed Side Indent 2 3 5 2 2 2" xfId="5432" xr:uid="{00000000-0005-0000-0000-000037150000}"/>
    <cellStyle name="Hed Side Indent 2 3 5 2 3" xfId="5433" xr:uid="{00000000-0005-0000-0000-000038150000}"/>
    <cellStyle name="Hed Side Indent 2 3 5 3" xfId="5434" xr:uid="{00000000-0005-0000-0000-000039150000}"/>
    <cellStyle name="Hed Side Indent 2 3 5 3 2" xfId="5435" xr:uid="{00000000-0005-0000-0000-00003A150000}"/>
    <cellStyle name="Hed Side Indent 2 3 5 4" xfId="5436" xr:uid="{00000000-0005-0000-0000-00003B150000}"/>
    <cellStyle name="Hed Side Indent 2 3 6" xfId="5437" xr:uid="{00000000-0005-0000-0000-00003C150000}"/>
    <cellStyle name="Hed Side Indent 2 3 6 2" xfId="5438" xr:uid="{00000000-0005-0000-0000-00003D150000}"/>
    <cellStyle name="Hed Side Indent 2 3 6 2 2" xfId="5439" xr:uid="{00000000-0005-0000-0000-00003E150000}"/>
    <cellStyle name="Hed Side Indent 2 3 6 3" xfId="5440" xr:uid="{00000000-0005-0000-0000-00003F150000}"/>
    <cellStyle name="Hed Side Indent 2 3 7" xfId="5441" xr:uid="{00000000-0005-0000-0000-000040150000}"/>
    <cellStyle name="Hed Side Indent 2 4" xfId="5442" xr:uid="{00000000-0005-0000-0000-000041150000}"/>
    <cellStyle name="Hed Side Indent 2 4 2" xfId="5443" xr:uid="{00000000-0005-0000-0000-000042150000}"/>
    <cellStyle name="Hed Side Indent 2 4 2 2" xfId="5444" xr:uid="{00000000-0005-0000-0000-000043150000}"/>
    <cellStyle name="Hed Side Indent 2 4 2 2 2" xfId="5445" xr:uid="{00000000-0005-0000-0000-000044150000}"/>
    <cellStyle name="Hed Side Indent 2 4 2 2 2 2" xfId="5446" xr:uid="{00000000-0005-0000-0000-000045150000}"/>
    <cellStyle name="Hed Side Indent 2 4 2 2 3" xfId="5447" xr:uid="{00000000-0005-0000-0000-000046150000}"/>
    <cellStyle name="Hed Side Indent 2 4 2 3" xfId="5448" xr:uid="{00000000-0005-0000-0000-000047150000}"/>
    <cellStyle name="Hed Side Indent 2 4 2 3 2" xfId="5449" xr:uid="{00000000-0005-0000-0000-000048150000}"/>
    <cellStyle name="Hed Side Indent 2 4 2 4" xfId="5450" xr:uid="{00000000-0005-0000-0000-000049150000}"/>
    <cellStyle name="Hed Side Indent 2 4 3" xfId="5451" xr:uid="{00000000-0005-0000-0000-00004A150000}"/>
    <cellStyle name="Hed Side Indent 2 4 3 2" xfId="5452" xr:uid="{00000000-0005-0000-0000-00004B150000}"/>
    <cellStyle name="Hed Side Indent 2 4 3 2 2" xfId="5453" xr:uid="{00000000-0005-0000-0000-00004C150000}"/>
    <cellStyle name="Hed Side Indent 2 4 3 2 2 2" xfId="5454" xr:uid="{00000000-0005-0000-0000-00004D150000}"/>
    <cellStyle name="Hed Side Indent 2 4 3 2 3" xfId="5455" xr:uid="{00000000-0005-0000-0000-00004E150000}"/>
    <cellStyle name="Hed Side Indent 2 4 3 3" xfId="5456" xr:uid="{00000000-0005-0000-0000-00004F150000}"/>
    <cellStyle name="Hed Side Indent 2 4 3 3 2" xfId="5457" xr:uid="{00000000-0005-0000-0000-000050150000}"/>
    <cellStyle name="Hed Side Indent 2 4 3 4" xfId="5458" xr:uid="{00000000-0005-0000-0000-000051150000}"/>
    <cellStyle name="Hed Side Indent 2 4 4" xfId="5459" xr:uid="{00000000-0005-0000-0000-000052150000}"/>
    <cellStyle name="Hed Side Indent 2 4 4 2" xfId="5460" xr:uid="{00000000-0005-0000-0000-000053150000}"/>
    <cellStyle name="Hed Side Indent 2 4 4 2 2" xfId="5461" xr:uid="{00000000-0005-0000-0000-000054150000}"/>
    <cellStyle name="Hed Side Indent 2 4 4 3" xfId="5462" xr:uid="{00000000-0005-0000-0000-000055150000}"/>
    <cellStyle name="Hed Side Indent 2 4 5" xfId="5463" xr:uid="{00000000-0005-0000-0000-000056150000}"/>
    <cellStyle name="Hed Side Indent 2 5" xfId="5464" xr:uid="{00000000-0005-0000-0000-000057150000}"/>
    <cellStyle name="Hed Side Indent 2 5 2" xfId="5465" xr:uid="{00000000-0005-0000-0000-000058150000}"/>
    <cellStyle name="Hed Side Indent 2 5 2 2" xfId="5466" xr:uid="{00000000-0005-0000-0000-000059150000}"/>
    <cellStyle name="Hed Side Indent 2 5 2 2 2" xfId="5467" xr:uid="{00000000-0005-0000-0000-00005A150000}"/>
    <cellStyle name="Hed Side Indent 2 5 2 2 2 2" xfId="5468" xr:uid="{00000000-0005-0000-0000-00005B150000}"/>
    <cellStyle name="Hed Side Indent 2 5 2 2 3" xfId="5469" xr:uid="{00000000-0005-0000-0000-00005C150000}"/>
    <cellStyle name="Hed Side Indent 2 5 2 3" xfId="5470" xr:uid="{00000000-0005-0000-0000-00005D150000}"/>
    <cellStyle name="Hed Side Indent 2 5 2 3 2" xfId="5471" xr:uid="{00000000-0005-0000-0000-00005E150000}"/>
    <cellStyle name="Hed Side Indent 2 5 2 4" xfId="5472" xr:uid="{00000000-0005-0000-0000-00005F150000}"/>
    <cellStyle name="Hed Side Indent 2 5 3" xfId="5473" xr:uid="{00000000-0005-0000-0000-000060150000}"/>
    <cellStyle name="Hed Side Indent 2 5 3 2" xfId="5474" xr:uid="{00000000-0005-0000-0000-000061150000}"/>
    <cellStyle name="Hed Side Indent 2 5 3 2 2" xfId="5475" xr:uid="{00000000-0005-0000-0000-000062150000}"/>
    <cellStyle name="Hed Side Indent 2 5 3 2 2 2" xfId="5476" xr:uid="{00000000-0005-0000-0000-000063150000}"/>
    <cellStyle name="Hed Side Indent 2 5 3 2 3" xfId="5477" xr:uid="{00000000-0005-0000-0000-000064150000}"/>
    <cellStyle name="Hed Side Indent 2 5 3 3" xfId="5478" xr:uid="{00000000-0005-0000-0000-000065150000}"/>
    <cellStyle name="Hed Side Indent 2 5 3 3 2" xfId="5479" xr:uid="{00000000-0005-0000-0000-000066150000}"/>
    <cellStyle name="Hed Side Indent 2 5 3 4" xfId="5480" xr:uid="{00000000-0005-0000-0000-000067150000}"/>
    <cellStyle name="Hed Side Indent 2 5 4" xfId="5481" xr:uid="{00000000-0005-0000-0000-000068150000}"/>
    <cellStyle name="Hed Side Indent 2 5 4 2" xfId="5482" xr:uid="{00000000-0005-0000-0000-000069150000}"/>
    <cellStyle name="Hed Side Indent 2 5 4 2 2" xfId="5483" xr:uid="{00000000-0005-0000-0000-00006A150000}"/>
    <cellStyle name="Hed Side Indent 2 5 4 3" xfId="5484" xr:uid="{00000000-0005-0000-0000-00006B150000}"/>
    <cellStyle name="Hed Side Indent 2 5 5" xfId="5485" xr:uid="{00000000-0005-0000-0000-00006C150000}"/>
    <cellStyle name="Hed Side Indent 2 6" xfId="5486" xr:uid="{00000000-0005-0000-0000-00006D150000}"/>
    <cellStyle name="Hed Side Indent 2 6 2" xfId="5487" xr:uid="{00000000-0005-0000-0000-00006E150000}"/>
    <cellStyle name="Hed Side Indent 2 6 2 2" xfId="5488" xr:uid="{00000000-0005-0000-0000-00006F150000}"/>
    <cellStyle name="Hed Side Indent 2 6 2 2 2" xfId="5489" xr:uid="{00000000-0005-0000-0000-000070150000}"/>
    <cellStyle name="Hed Side Indent 2 6 2 2 2 2" xfId="5490" xr:uid="{00000000-0005-0000-0000-000071150000}"/>
    <cellStyle name="Hed Side Indent 2 6 2 2 3" xfId="5491" xr:uid="{00000000-0005-0000-0000-000072150000}"/>
    <cellStyle name="Hed Side Indent 2 6 2 3" xfId="5492" xr:uid="{00000000-0005-0000-0000-000073150000}"/>
    <cellStyle name="Hed Side Indent 2 6 2 3 2" xfId="5493" xr:uid="{00000000-0005-0000-0000-000074150000}"/>
    <cellStyle name="Hed Side Indent 2 6 2 4" xfId="5494" xr:uid="{00000000-0005-0000-0000-000075150000}"/>
    <cellStyle name="Hed Side Indent 2 6 3" xfId="5495" xr:uid="{00000000-0005-0000-0000-000076150000}"/>
    <cellStyle name="Hed Side Indent 2 6 3 2" xfId="5496" xr:uid="{00000000-0005-0000-0000-000077150000}"/>
    <cellStyle name="Hed Side Indent 2 6 3 2 2" xfId="5497" xr:uid="{00000000-0005-0000-0000-000078150000}"/>
    <cellStyle name="Hed Side Indent 2 6 3 3" xfId="5498" xr:uid="{00000000-0005-0000-0000-000079150000}"/>
    <cellStyle name="Hed Side Indent 2 6 4" xfId="5499" xr:uid="{00000000-0005-0000-0000-00007A150000}"/>
    <cellStyle name="Hed Side Indent 2 6 4 2" xfId="5500" xr:uid="{00000000-0005-0000-0000-00007B150000}"/>
    <cellStyle name="Hed Side Indent 2 6 5" xfId="5501" xr:uid="{00000000-0005-0000-0000-00007C150000}"/>
    <cellStyle name="Hed Side Indent 2 7" xfId="5502" xr:uid="{00000000-0005-0000-0000-00007D150000}"/>
    <cellStyle name="Hed Side Indent 2 7 2" xfId="5503" xr:uid="{00000000-0005-0000-0000-00007E150000}"/>
    <cellStyle name="Hed Side Indent 2 7 2 2" xfId="5504" xr:uid="{00000000-0005-0000-0000-00007F150000}"/>
    <cellStyle name="Hed Side Indent 2 7 2 2 2" xfId="5505" xr:uid="{00000000-0005-0000-0000-000080150000}"/>
    <cellStyle name="Hed Side Indent 2 7 2 3" xfId="5506" xr:uid="{00000000-0005-0000-0000-000081150000}"/>
    <cellStyle name="Hed Side Indent 2 7 3" xfId="5507" xr:uid="{00000000-0005-0000-0000-000082150000}"/>
    <cellStyle name="Hed Side Indent 2 7 3 2" xfId="5508" xr:uid="{00000000-0005-0000-0000-000083150000}"/>
    <cellStyle name="Hed Side Indent 2 7 4" xfId="5509" xr:uid="{00000000-0005-0000-0000-000084150000}"/>
    <cellStyle name="Hed Side Indent 2 8" xfId="5510" xr:uid="{00000000-0005-0000-0000-000085150000}"/>
    <cellStyle name="Hed Side Indent 2 9" xfId="5511" xr:uid="{00000000-0005-0000-0000-000086150000}"/>
    <cellStyle name="Hed Side Indent 3" xfId="5512" xr:uid="{00000000-0005-0000-0000-000087150000}"/>
    <cellStyle name="Hed Side Indent 3 2" xfId="5513" xr:uid="{00000000-0005-0000-0000-000088150000}"/>
    <cellStyle name="Hed Side Indent 3 2 2" xfId="5514" xr:uid="{00000000-0005-0000-0000-000089150000}"/>
    <cellStyle name="Hed Side Indent 3 2 2 2" xfId="5515" xr:uid="{00000000-0005-0000-0000-00008A150000}"/>
    <cellStyle name="Hed Side Indent 3 2 2 2 2" xfId="5516" xr:uid="{00000000-0005-0000-0000-00008B150000}"/>
    <cellStyle name="Hed Side Indent 3 2 2 2 2 2" xfId="5517" xr:uid="{00000000-0005-0000-0000-00008C150000}"/>
    <cellStyle name="Hed Side Indent 3 2 2 2 2 2 2" xfId="5518" xr:uid="{00000000-0005-0000-0000-00008D150000}"/>
    <cellStyle name="Hed Side Indent 3 2 2 2 2 3" xfId="5519" xr:uid="{00000000-0005-0000-0000-00008E150000}"/>
    <cellStyle name="Hed Side Indent 3 2 2 2 3" xfId="5520" xr:uid="{00000000-0005-0000-0000-00008F150000}"/>
    <cellStyle name="Hed Side Indent 3 2 2 2 3 2" xfId="5521" xr:uid="{00000000-0005-0000-0000-000090150000}"/>
    <cellStyle name="Hed Side Indent 3 2 2 2 4" xfId="5522" xr:uid="{00000000-0005-0000-0000-000091150000}"/>
    <cellStyle name="Hed Side Indent 3 2 2 3" xfId="5523" xr:uid="{00000000-0005-0000-0000-000092150000}"/>
    <cellStyle name="Hed Side Indent 3 2 2 3 2" xfId="5524" xr:uid="{00000000-0005-0000-0000-000093150000}"/>
    <cellStyle name="Hed Side Indent 3 2 2 3 2 2" xfId="5525" xr:uid="{00000000-0005-0000-0000-000094150000}"/>
    <cellStyle name="Hed Side Indent 3 2 2 3 2 2 2" xfId="5526" xr:uid="{00000000-0005-0000-0000-000095150000}"/>
    <cellStyle name="Hed Side Indent 3 2 2 3 2 3" xfId="5527" xr:uid="{00000000-0005-0000-0000-000096150000}"/>
    <cellStyle name="Hed Side Indent 3 2 2 3 3" xfId="5528" xr:uid="{00000000-0005-0000-0000-000097150000}"/>
    <cellStyle name="Hed Side Indent 3 2 2 3 3 2" xfId="5529" xr:uid="{00000000-0005-0000-0000-000098150000}"/>
    <cellStyle name="Hed Side Indent 3 2 2 3 4" xfId="5530" xr:uid="{00000000-0005-0000-0000-000099150000}"/>
    <cellStyle name="Hed Side Indent 3 2 2 4" xfId="5531" xr:uid="{00000000-0005-0000-0000-00009A150000}"/>
    <cellStyle name="Hed Side Indent 3 2 2 4 2" xfId="5532" xr:uid="{00000000-0005-0000-0000-00009B150000}"/>
    <cellStyle name="Hed Side Indent 3 2 2 4 2 2" xfId="5533" xr:uid="{00000000-0005-0000-0000-00009C150000}"/>
    <cellStyle name="Hed Side Indent 3 2 2 4 3" xfId="5534" xr:uid="{00000000-0005-0000-0000-00009D150000}"/>
    <cellStyle name="Hed Side Indent 3 2 2 5" xfId="5535" xr:uid="{00000000-0005-0000-0000-00009E150000}"/>
    <cellStyle name="Hed Side Indent 3 2 3" xfId="5536" xr:uid="{00000000-0005-0000-0000-00009F150000}"/>
    <cellStyle name="Hed Side Indent 3 2 3 2" xfId="5537" xr:uid="{00000000-0005-0000-0000-0000A0150000}"/>
    <cellStyle name="Hed Side Indent 3 2 3 2 2" xfId="5538" xr:uid="{00000000-0005-0000-0000-0000A1150000}"/>
    <cellStyle name="Hed Side Indent 3 2 3 2 2 2" xfId="5539" xr:uid="{00000000-0005-0000-0000-0000A2150000}"/>
    <cellStyle name="Hed Side Indent 3 2 3 2 2 2 2" xfId="5540" xr:uid="{00000000-0005-0000-0000-0000A3150000}"/>
    <cellStyle name="Hed Side Indent 3 2 3 2 2 3" xfId="5541" xr:uid="{00000000-0005-0000-0000-0000A4150000}"/>
    <cellStyle name="Hed Side Indent 3 2 3 2 3" xfId="5542" xr:uid="{00000000-0005-0000-0000-0000A5150000}"/>
    <cellStyle name="Hed Side Indent 3 2 3 2 3 2" xfId="5543" xr:uid="{00000000-0005-0000-0000-0000A6150000}"/>
    <cellStyle name="Hed Side Indent 3 2 3 2 4" xfId="5544" xr:uid="{00000000-0005-0000-0000-0000A7150000}"/>
    <cellStyle name="Hed Side Indent 3 2 3 3" xfId="5545" xr:uid="{00000000-0005-0000-0000-0000A8150000}"/>
    <cellStyle name="Hed Side Indent 3 2 3 3 2" xfId="5546" xr:uid="{00000000-0005-0000-0000-0000A9150000}"/>
    <cellStyle name="Hed Side Indent 3 2 3 3 2 2" xfId="5547" xr:uid="{00000000-0005-0000-0000-0000AA150000}"/>
    <cellStyle name="Hed Side Indent 3 2 3 3 2 2 2" xfId="5548" xr:uid="{00000000-0005-0000-0000-0000AB150000}"/>
    <cellStyle name="Hed Side Indent 3 2 3 3 2 3" xfId="5549" xr:uid="{00000000-0005-0000-0000-0000AC150000}"/>
    <cellStyle name="Hed Side Indent 3 2 3 3 3" xfId="5550" xr:uid="{00000000-0005-0000-0000-0000AD150000}"/>
    <cellStyle name="Hed Side Indent 3 2 3 3 3 2" xfId="5551" xr:uid="{00000000-0005-0000-0000-0000AE150000}"/>
    <cellStyle name="Hed Side Indent 3 2 3 3 4" xfId="5552" xr:uid="{00000000-0005-0000-0000-0000AF150000}"/>
    <cellStyle name="Hed Side Indent 3 2 3 4" xfId="5553" xr:uid="{00000000-0005-0000-0000-0000B0150000}"/>
    <cellStyle name="Hed Side Indent 3 2 3 4 2" xfId="5554" xr:uid="{00000000-0005-0000-0000-0000B1150000}"/>
    <cellStyle name="Hed Side Indent 3 2 3 4 2 2" xfId="5555" xr:uid="{00000000-0005-0000-0000-0000B2150000}"/>
    <cellStyle name="Hed Side Indent 3 2 3 4 3" xfId="5556" xr:uid="{00000000-0005-0000-0000-0000B3150000}"/>
    <cellStyle name="Hed Side Indent 3 2 3 5" xfId="5557" xr:uid="{00000000-0005-0000-0000-0000B4150000}"/>
    <cellStyle name="Hed Side Indent 3 2 4" xfId="5558" xr:uid="{00000000-0005-0000-0000-0000B5150000}"/>
    <cellStyle name="Hed Side Indent 3 2 4 2" xfId="5559" xr:uid="{00000000-0005-0000-0000-0000B6150000}"/>
    <cellStyle name="Hed Side Indent 3 2 4 2 2" xfId="5560" xr:uid="{00000000-0005-0000-0000-0000B7150000}"/>
    <cellStyle name="Hed Side Indent 3 2 4 2 2 2" xfId="5561" xr:uid="{00000000-0005-0000-0000-0000B8150000}"/>
    <cellStyle name="Hed Side Indent 3 2 4 2 3" xfId="5562" xr:uid="{00000000-0005-0000-0000-0000B9150000}"/>
    <cellStyle name="Hed Side Indent 3 2 4 3" xfId="5563" xr:uid="{00000000-0005-0000-0000-0000BA150000}"/>
    <cellStyle name="Hed Side Indent 3 2 4 3 2" xfId="5564" xr:uid="{00000000-0005-0000-0000-0000BB150000}"/>
    <cellStyle name="Hed Side Indent 3 2 4 4" xfId="5565" xr:uid="{00000000-0005-0000-0000-0000BC150000}"/>
    <cellStyle name="Hed Side Indent 3 2 5" xfId="5566" xr:uid="{00000000-0005-0000-0000-0000BD150000}"/>
    <cellStyle name="Hed Side Indent 3 2 5 2" xfId="5567" xr:uid="{00000000-0005-0000-0000-0000BE150000}"/>
    <cellStyle name="Hed Side Indent 3 2 5 2 2" xfId="5568" xr:uid="{00000000-0005-0000-0000-0000BF150000}"/>
    <cellStyle name="Hed Side Indent 3 2 5 2 2 2" xfId="5569" xr:uid="{00000000-0005-0000-0000-0000C0150000}"/>
    <cellStyle name="Hed Side Indent 3 2 5 2 3" xfId="5570" xr:uid="{00000000-0005-0000-0000-0000C1150000}"/>
    <cellStyle name="Hed Side Indent 3 2 5 3" xfId="5571" xr:uid="{00000000-0005-0000-0000-0000C2150000}"/>
    <cellStyle name="Hed Side Indent 3 2 5 3 2" xfId="5572" xr:uid="{00000000-0005-0000-0000-0000C3150000}"/>
    <cellStyle name="Hed Side Indent 3 2 5 4" xfId="5573" xr:uid="{00000000-0005-0000-0000-0000C4150000}"/>
    <cellStyle name="Hed Side Indent 3 2 6" xfId="5574" xr:uid="{00000000-0005-0000-0000-0000C5150000}"/>
    <cellStyle name="Hed Side Indent 3 2 6 2" xfId="5575" xr:uid="{00000000-0005-0000-0000-0000C6150000}"/>
    <cellStyle name="Hed Side Indent 3 2 6 2 2" xfId="5576" xr:uid="{00000000-0005-0000-0000-0000C7150000}"/>
    <cellStyle name="Hed Side Indent 3 2 6 3" xfId="5577" xr:uid="{00000000-0005-0000-0000-0000C8150000}"/>
    <cellStyle name="Hed Side Indent 3 2 7" xfId="5578" xr:uid="{00000000-0005-0000-0000-0000C9150000}"/>
    <cellStyle name="Hed Side Indent 3 3" xfId="5579" xr:uid="{00000000-0005-0000-0000-0000CA150000}"/>
    <cellStyle name="Hed Side Indent 3 3 2" xfId="5580" xr:uid="{00000000-0005-0000-0000-0000CB150000}"/>
    <cellStyle name="Hed Side Indent 3 3 2 2" xfId="5581" xr:uid="{00000000-0005-0000-0000-0000CC150000}"/>
    <cellStyle name="Hed Side Indent 3 3 2 2 2" xfId="5582" xr:uid="{00000000-0005-0000-0000-0000CD150000}"/>
    <cellStyle name="Hed Side Indent 3 3 2 2 2 2" xfId="5583" xr:uid="{00000000-0005-0000-0000-0000CE150000}"/>
    <cellStyle name="Hed Side Indent 3 3 2 2 3" xfId="5584" xr:uid="{00000000-0005-0000-0000-0000CF150000}"/>
    <cellStyle name="Hed Side Indent 3 3 2 3" xfId="5585" xr:uid="{00000000-0005-0000-0000-0000D0150000}"/>
    <cellStyle name="Hed Side Indent 3 3 2 3 2" xfId="5586" xr:uid="{00000000-0005-0000-0000-0000D1150000}"/>
    <cellStyle name="Hed Side Indent 3 3 2 4" xfId="5587" xr:uid="{00000000-0005-0000-0000-0000D2150000}"/>
    <cellStyle name="Hed Side Indent 3 3 3" xfId="5588" xr:uid="{00000000-0005-0000-0000-0000D3150000}"/>
    <cellStyle name="Hed Side Indent 3 3 3 2" xfId="5589" xr:uid="{00000000-0005-0000-0000-0000D4150000}"/>
    <cellStyle name="Hed Side Indent 3 3 3 2 2" xfId="5590" xr:uid="{00000000-0005-0000-0000-0000D5150000}"/>
    <cellStyle name="Hed Side Indent 3 3 3 2 2 2" xfId="5591" xr:uid="{00000000-0005-0000-0000-0000D6150000}"/>
    <cellStyle name="Hed Side Indent 3 3 3 2 3" xfId="5592" xr:uid="{00000000-0005-0000-0000-0000D7150000}"/>
    <cellStyle name="Hed Side Indent 3 3 3 3" xfId="5593" xr:uid="{00000000-0005-0000-0000-0000D8150000}"/>
    <cellStyle name="Hed Side Indent 3 3 3 3 2" xfId="5594" xr:uid="{00000000-0005-0000-0000-0000D9150000}"/>
    <cellStyle name="Hed Side Indent 3 3 3 4" xfId="5595" xr:uid="{00000000-0005-0000-0000-0000DA150000}"/>
    <cellStyle name="Hed Side Indent 3 3 4" xfId="5596" xr:uid="{00000000-0005-0000-0000-0000DB150000}"/>
    <cellStyle name="Hed Side Indent 3 3 4 2" xfId="5597" xr:uid="{00000000-0005-0000-0000-0000DC150000}"/>
    <cellStyle name="Hed Side Indent 3 3 4 2 2" xfId="5598" xr:uid="{00000000-0005-0000-0000-0000DD150000}"/>
    <cellStyle name="Hed Side Indent 3 3 4 3" xfId="5599" xr:uid="{00000000-0005-0000-0000-0000DE150000}"/>
    <cellStyle name="Hed Side Indent 3 3 5" xfId="5600" xr:uid="{00000000-0005-0000-0000-0000DF150000}"/>
    <cellStyle name="Hed Side Indent 3 4" xfId="5601" xr:uid="{00000000-0005-0000-0000-0000E0150000}"/>
    <cellStyle name="Hed Side Indent 3 4 2" xfId="5602" xr:uid="{00000000-0005-0000-0000-0000E1150000}"/>
    <cellStyle name="Hed Side Indent 3 4 2 2" xfId="5603" xr:uid="{00000000-0005-0000-0000-0000E2150000}"/>
    <cellStyle name="Hed Side Indent 3 4 2 2 2" xfId="5604" xr:uid="{00000000-0005-0000-0000-0000E3150000}"/>
    <cellStyle name="Hed Side Indent 3 4 2 2 2 2" xfId="5605" xr:uid="{00000000-0005-0000-0000-0000E4150000}"/>
    <cellStyle name="Hed Side Indent 3 4 2 2 3" xfId="5606" xr:uid="{00000000-0005-0000-0000-0000E5150000}"/>
    <cellStyle name="Hed Side Indent 3 4 2 3" xfId="5607" xr:uid="{00000000-0005-0000-0000-0000E6150000}"/>
    <cellStyle name="Hed Side Indent 3 4 2 3 2" xfId="5608" xr:uid="{00000000-0005-0000-0000-0000E7150000}"/>
    <cellStyle name="Hed Side Indent 3 4 2 4" xfId="5609" xr:uid="{00000000-0005-0000-0000-0000E8150000}"/>
    <cellStyle name="Hed Side Indent 3 4 3" xfId="5610" xr:uid="{00000000-0005-0000-0000-0000E9150000}"/>
    <cellStyle name="Hed Side Indent 3 4 3 2" xfId="5611" xr:uid="{00000000-0005-0000-0000-0000EA150000}"/>
    <cellStyle name="Hed Side Indent 3 4 3 2 2" xfId="5612" xr:uid="{00000000-0005-0000-0000-0000EB150000}"/>
    <cellStyle name="Hed Side Indent 3 4 3 2 2 2" xfId="5613" xr:uid="{00000000-0005-0000-0000-0000EC150000}"/>
    <cellStyle name="Hed Side Indent 3 4 3 2 3" xfId="5614" xr:uid="{00000000-0005-0000-0000-0000ED150000}"/>
    <cellStyle name="Hed Side Indent 3 4 3 3" xfId="5615" xr:uid="{00000000-0005-0000-0000-0000EE150000}"/>
    <cellStyle name="Hed Side Indent 3 4 3 3 2" xfId="5616" xr:uid="{00000000-0005-0000-0000-0000EF150000}"/>
    <cellStyle name="Hed Side Indent 3 4 3 4" xfId="5617" xr:uid="{00000000-0005-0000-0000-0000F0150000}"/>
    <cellStyle name="Hed Side Indent 3 4 4" xfId="5618" xr:uid="{00000000-0005-0000-0000-0000F1150000}"/>
    <cellStyle name="Hed Side Indent 3 4 4 2" xfId="5619" xr:uid="{00000000-0005-0000-0000-0000F2150000}"/>
    <cellStyle name="Hed Side Indent 3 4 4 2 2" xfId="5620" xr:uid="{00000000-0005-0000-0000-0000F3150000}"/>
    <cellStyle name="Hed Side Indent 3 4 4 3" xfId="5621" xr:uid="{00000000-0005-0000-0000-0000F4150000}"/>
    <cellStyle name="Hed Side Indent 3 4 5" xfId="5622" xr:uid="{00000000-0005-0000-0000-0000F5150000}"/>
    <cellStyle name="Hed Side Indent 3 5" xfId="5623" xr:uid="{00000000-0005-0000-0000-0000F6150000}"/>
    <cellStyle name="Hed Side Indent 3 5 2" xfId="5624" xr:uid="{00000000-0005-0000-0000-0000F7150000}"/>
    <cellStyle name="Hed Side Indent 3 5 2 2" xfId="5625" xr:uid="{00000000-0005-0000-0000-0000F8150000}"/>
    <cellStyle name="Hed Side Indent 3 5 2 2 2" xfId="5626" xr:uid="{00000000-0005-0000-0000-0000F9150000}"/>
    <cellStyle name="Hed Side Indent 3 5 2 2 2 2" xfId="5627" xr:uid="{00000000-0005-0000-0000-0000FA150000}"/>
    <cellStyle name="Hed Side Indent 3 5 2 2 3" xfId="5628" xr:uid="{00000000-0005-0000-0000-0000FB150000}"/>
    <cellStyle name="Hed Side Indent 3 5 2 3" xfId="5629" xr:uid="{00000000-0005-0000-0000-0000FC150000}"/>
    <cellStyle name="Hed Side Indent 3 5 2 3 2" xfId="5630" xr:uid="{00000000-0005-0000-0000-0000FD150000}"/>
    <cellStyle name="Hed Side Indent 3 5 2 4" xfId="5631" xr:uid="{00000000-0005-0000-0000-0000FE150000}"/>
    <cellStyle name="Hed Side Indent 3 5 3" xfId="5632" xr:uid="{00000000-0005-0000-0000-0000FF150000}"/>
    <cellStyle name="Hed Side Indent 3 5 3 2" xfId="5633" xr:uid="{00000000-0005-0000-0000-000000160000}"/>
    <cellStyle name="Hed Side Indent 3 5 3 2 2" xfId="5634" xr:uid="{00000000-0005-0000-0000-000001160000}"/>
    <cellStyle name="Hed Side Indent 3 5 3 3" xfId="5635" xr:uid="{00000000-0005-0000-0000-000002160000}"/>
    <cellStyle name="Hed Side Indent 3 5 4" xfId="5636" xr:uid="{00000000-0005-0000-0000-000003160000}"/>
    <cellStyle name="Hed Side Indent 3 5 4 2" xfId="5637" xr:uid="{00000000-0005-0000-0000-000004160000}"/>
    <cellStyle name="Hed Side Indent 3 5 5" xfId="5638" xr:uid="{00000000-0005-0000-0000-000005160000}"/>
    <cellStyle name="Hed Side Indent 3 6" xfId="5639" xr:uid="{00000000-0005-0000-0000-000006160000}"/>
    <cellStyle name="Hed Side Indent 3 6 2" xfId="5640" xr:uid="{00000000-0005-0000-0000-000007160000}"/>
    <cellStyle name="Hed Side Indent 3 6 2 2" xfId="5641" xr:uid="{00000000-0005-0000-0000-000008160000}"/>
    <cellStyle name="Hed Side Indent 3 6 2 2 2" xfId="5642" xr:uid="{00000000-0005-0000-0000-000009160000}"/>
    <cellStyle name="Hed Side Indent 3 6 2 3" xfId="5643" xr:uid="{00000000-0005-0000-0000-00000A160000}"/>
    <cellStyle name="Hed Side Indent 3 6 3" xfId="5644" xr:uid="{00000000-0005-0000-0000-00000B160000}"/>
    <cellStyle name="Hed Side Indent 3 6 3 2" xfId="5645" xr:uid="{00000000-0005-0000-0000-00000C160000}"/>
    <cellStyle name="Hed Side Indent 3 6 4" xfId="5646" xr:uid="{00000000-0005-0000-0000-00000D160000}"/>
    <cellStyle name="Hed Side Indent 3 7" xfId="5647" xr:uid="{00000000-0005-0000-0000-00000E160000}"/>
    <cellStyle name="Hed Side Indent 3 8" xfId="5648" xr:uid="{00000000-0005-0000-0000-00000F160000}"/>
    <cellStyle name="Hed Side Indent 3 9" xfId="5649" xr:uid="{00000000-0005-0000-0000-000010160000}"/>
    <cellStyle name="Hed Side Indent 4" xfId="5650" xr:uid="{00000000-0005-0000-0000-000011160000}"/>
    <cellStyle name="Hed Side Indent 4 2" xfId="5651" xr:uid="{00000000-0005-0000-0000-000012160000}"/>
    <cellStyle name="Hed Side Indent 4 2 2" xfId="5652" xr:uid="{00000000-0005-0000-0000-000013160000}"/>
    <cellStyle name="Hed Side Indent 4 2 2 2" xfId="5653" xr:uid="{00000000-0005-0000-0000-000014160000}"/>
    <cellStyle name="Hed Side Indent 4 2 2 2 2" xfId="5654" xr:uid="{00000000-0005-0000-0000-000015160000}"/>
    <cellStyle name="Hed Side Indent 4 2 2 2 2 2" xfId="5655" xr:uid="{00000000-0005-0000-0000-000016160000}"/>
    <cellStyle name="Hed Side Indent 4 2 2 2 3" xfId="5656" xr:uid="{00000000-0005-0000-0000-000017160000}"/>
    <cellStyle name="Hed Side Indent 4 2 2 3" xfId="5657" xr:uid="{00000000-0005-0000-0000-000018160000}"/>
    <cellStyle name="Hed Side Indent 4 2 2 3 2" xfId="5658" xr:uid="{00000000-0005-0000-0000-000019160000}"/>
    <cellStyle name="Hed Side Indent 4 2 2 4" xfId="5659" xr:uid="{00000000-0005-0000-0000-00001A160000}"/>
    <cellStyle name="Hed Side Indent 4 2 3" xfId="5660" xr:uid="{00000000-0005-0000-0000-00001B160000}"/>
    <cellStyle name="Hed Side Indent 4 2 3 2" xfId="5661" xr:uid="{00000000-0005-0000-0000-00001C160000}"/>
    <cellStyle name="Hed Side Indent 4 2 3 2 2" xfId="5662" xr:uid="{00000000-0005-0000-0000-00001D160000}"/>
    <cellStyle name="Hed Side Indent 4 2 3 2 2 2" xfId="5663" xr:uid="{00000000-0005-0000-0000-00001E160000}"/>
    <cellStyle name="Hed Side Indent 4 2 3 2 3" xfId="5664" xr:uid="{00000000-0005-0000-0000-00001F160000}"/>
    <cellStyle name="Hed Side Indent 4 2 3 3" xfId="5665" xr:uid="{00000000-0005-0000-0000-000020160000}"/>
    <cellStyle name="Hed Side Indent 4 2 3 3 2" xfId="5666" xr:uid="{00000000-0005-0000-0000-000021160000}"/>
    <cellStyle name="Hed Side Indent 4 2 3 4" xfId="5667" xr:uid="{00000000-0005-0000-0000-000022160000}"/>
    <cellStyle name="Hed Side Indent 4 2 4" xfId="5668" xr:uid="{00000000-0005-0000-0000-000023160000}"/>
    <cellStyle name="Hed Side Indent 4 2 4 2" xfId="5669" xr:uid="{00000000-0005-0000-0000-000024160000}"/>
    <cellStyle name="Hed Side Indent 4 2 4 2 2" xfId="5670" xr:uid="{00000000-0005-0000-0000-000025160000}"/>
    <cellStyle name="Hed Side Indent 4 2 4 3" xfId="5671" xr:uid="{00000000-0005-0000-0000-000026160000}"/>
    <cellStyle name="Hed Side Indent 4 2 5" xfId="5672" xr:uid="{00000000-0005-0000-0000-000027160000}"/>
    <cellStyle name="Hed Side Indent 4 3" xfId="5673" xr:uid="{00000000-0005-0000-0000-000028160000}"/>
    <cellStyle name="Hed Side Indent 4 3 2" xfId="5674" xr:uid="{00000000-0005-0000-0000-000029160000}"/>
    <cellStyle name="Hed Side Indent 4 3 2 2" xfId="5675" xr:uid="{00000000-0005-0000-0000-00002A160000}"/>
    <cellStyle name="Hed Side Indent 4 3 2 2 2" xfId="5676" xr:uid="{00000000-0005-0000-0000-00002B160000}"/>
    <cellStyle name="Hed Side Indent 4 3 2 2 2 2" xfId="5677" xr:uid="{00000000-0005-0000-0000-00002C160000}"/>
    <cellStyle name="Hed Side Indent 4 3 2 2 3" xfId="5678" xr:uid="{00000000-0005-0000-0000-00002D160000}"/>
    <cellStyle name="Hed Side Indent 4 3 2 3" xfId="5679" xr:uid="{00000000-0005-0000-0000-00002E160000}"/>
    <cellStyle name="Hed Side Indent 4 3 2 3 2" xfId="5680" xr:uid="{00000000-0005-0000-0000-00002F160000}"/>
    <cellStyle name="Hed Side Indent 4 3 2 4" xfId="5681" xr:uid="{00000000-0005-0000-0000-000030160000}"/>
    <cellStyle name="Hed Side Indent 4 3 3" xfId="5682" xr:uid="{00000000-0005-0000-0000-000031160000}"/>
    <cellStyle name="Hed Side Indent 4 3 3 2" xfId="5683" xr:uid="{00000000-0005-0000-0000-000032160000}"/>
    <cellStyle name="Hed Side Indent 4 3 3 2 2" xfId="5684" xr:uid="{00000000-0005-0000-0000-000033160000}"/>
    <cellStyle name="Hed Side Indent 4 3 3 2 2 2" xfId="5685" xr:uid="{00000000-0005-0000-0000-000034160000}"/>
    <cellStyle name="Hed Side Indent 4 3 3 2 3" xfId="5686" xr:uid="{00000000-0005-0000-0000-000035160000}"/>
    <cellStyle name="Hed Side Indent 4 3 3 3" xfId="5687" xr:uid="{00000000-0005-0000-0000-000036160000}"/>
    <cellStyle name="Hed Side Indent 4 3 3 3 2" xfId="5688" xr:uid="{00000000-0005-0000-0000-000037160000}"/>
    <cellStyle name="Hed Side Indent 4 3 3 4" xfId="5689" xr:uid="{00000000-0005-0000-0000-000038160000}"/>
    <cellStyle name="Hed Side Indent 4 3 4" xfId="5690" xr:uid="{00000000-0005-0000-0000-000039160000}"/>
    <cellStyle name="Hed Side Indent 4 3 4 2" xfId="5691" xr:uid="{00000000-0005-0000-0000-00003A160000}"/>
    <cellStyle name="Hed Side Indent 4 3 4 2 2" xfId="5692" xr:uid="{00000000-0005-0000-0000-00003B160000}"/>
    <cellStyle name="Hed Side Indent 4 3 4 3" xfId="5693" xr:uid="{00000000-0005-0000-0000-00003C160000}"/>
    <cellStyle name="Hed Side Indent 4 3 5" xfId="5694" xr:uid="{00000000-0005-0000-0000-00003D160000}"/>
    <cellStyle name="Hed Side Indent 4 4" xfId="5695" xr:uid="{00000000-0005-0000-0000-00003E160000}"/>
    <cellStyle name="Hed Side Indent 4 4 2" xfId="5696" xr:uid="{00000000-0005-0000-0000-00003F160000}"/>
    <cellStyle name="Hed Side Indent 4 4 2 2" xfId="5697" xr:uid="{00000000-0005-0000-0000-000040160000}"/>
    <cellStyle name="Hed Side Indent 4 4 2 2 2" xfId="5698" xr:uid="{00000000-0005-0000-0000-000041160000}"/>
    <cellStyle name="Hed Side Indent 4 4 2 3" xfId="5699" xr:uid="{00000000-0005-0000-0000-000042160000}"/>
    <cellStyle name="Hed Side Indent 4 4 3" xfId="5700" xr:uid="{00000000-0005-0000-0000-000043160000}"/>
    <cellStyle name="Hed Side Indent 4 4 3 2" xfId="5701" xr:uid="{00000000-0005-0000-0000-000044160000}"/>
    <cellStyle name="Hed Side Indent 4 4 4" xfId="5702" xr:uid="{00000000-0005-0000-0000-000045160000}"/>
    <cellStyle name="Hed Side Indent 4 5" xfId="5703" xr:uid="{00000000-0005-0000-0000-000046160000}"/>
    <cellStyle name="Hed Side Indent 4 5 2" xfId="5704" xr:uid="{00000000-0005-0000-0000-000047160000}"/>
    <cellStyle name="Hed Side Indent 4 5 2 2" xfId="5705" xr:uid="{00000000-0005-0000-0000-000048160000}"/>
    <cellStyle name="Hed Side Indent 4 5 2 2 2" xfId="5706" xr:uid="{00000000-0005-0000-0000-000049160000}"/>
    <cellStyle name="Hed Side Indent 4 5 2 3" xfId="5707" xr:uid="{00000000-0005-0000-0000-00004A160000}"/>
    <cellStyle name="Hed Side Indent 4 5 3" xfId="5708" xr:uid="{00000000-0005-0000-0000-00004B160000}"/>
    <cellStyle name="Hed Side Indent 4 5 3 2" xfId="5709" xr:uid="{00000000-0005-0000-0000-00004C160000}"/>
    <cellStyle name="Hed Side Indent 4 5 4" xfId="5710" xr:uid="{00000000-0005-0000-0000-00004D160000}"/>
    <cellStyle name="Hed Side Indent 4 6" xfId="5711" xr:uid="{00000000-0005-0000-0000-00004E160000}"/>
    <cellStyle name="Hed Side Indent 4 6 2" xfId="5712" xr:uid="{00000000-0005-0000-0000-00004F160000}"/>
    <cellStyle name="Hed Side Indent 4 6 2 2" xfId="5713" xr:uid="{00000000-0005-0000-0000-000050160000}"/>
    <cellStyle name="Hed Side Indent 4 6 3" xfId="5714" xr:uid="{00000000-0005-0000-0000-000051160000}"/>
    <cellStyle name="Hed Side Indent 4 7" xfId="5715" xr:uid="{00000000-0005-0000-0000-000052160000}"/>
    <cellStyle name="Hed Side Indent 5" xfId="5716" xr:uid="{00000000-0005-0000-0000-000053160000}"/>
    <cellStyle name="Hed Side Indent 5 2" xfId="5717" xr:uid="{00000000-0005-0000-0000-000054160000}"/>
    <cellStyle name="Hed Side Indent 5 2 2" xfId="5718" xr:uid="{00000000-0005-0000-0000-000055160000}"/>
    <cellStyle name="Hed Side Indent 5 2 2 2" xfId="5719" xr:uid="{00000000-0005-0000-0000-000056160000}"/>
    <cellStyle name="Hed Side Indent 5 2 2 2 2" xfId="5720" xr:uid="{00000000-0005-0000-0000-000057160000}"/>
    <cellStyle name="Hed Side Indent 5 2 2 3" xfId="5721" xr:uid="{00000000-0005-0000-0000-000058160000}"/>
    <cellStyle name="Hed Side Indent 5 2 3" xfId="5722" xr:uid="{00000000-0005-0000-0000-000059160000}"/>
    <cellStyle name="Hed Side Indent 5 2 3 2" xfId="5723" xr:uid="{00000000-0005-0000-0000-00005A160000}"/>
    <cellStyle name="Hed Side Indent 5 2 4" xfId="5724" xr:uid="{00000000-0005-0000-0000-00005B160000}"/>
    <cellStyle name="Hed Side Indent 5 3" xfId="5725" xr:uid="{00000000-0005-0000-0000-00005C160000}"/>
    <cellStyle name="Hed Side Indent 5 3 2" xfId="5726" xr:uid="{00000000-0005-0000-0000-00005D160000}"/>
    <cellStyle name="Hed Side Indent 5 3 2 2" xfId="5727" xr:uid="{00000000-0005-0000-0000-00005E160000}"/>
    <cellStyle name="Hed Side Indent 5 3 2 2 2" xfId="5728" xr:uid="{00000000-0005-0000-0000-00005F160000}"/>
    <cellStyle name="Hed Side Indent 5 3 2 3" xfId="5729" xr:uid="{00000000-0005-0000-0000-000060160000}"/>
    <cellStyle name="Hed Side Indent 5 3 3" xfId="5730" xr:uid="{00000000-0005-0000-0000-000061160000}"/>
    <cellStyle name="Hed Side Indent 5 3 3 2" xfId="5731" xr:uid="{00000000-0005-0000-0000-000062160000}"/>
    <cellStyle name="Hed Side Indent 5 3 4" xfId="5732" xr:uid="{00000000-0005-0000-0000-000063160000}"/>
    <cellStyle name="Hed Side Indent 5 4" xfId="5733" xr:uid="{00000000-0005-0000-0000-000064160000}"/>
    <cellStyle name="Hed Side Indent 5 4 2" xfId="5734" xr:uid="{00000000-0005-0000-0000-000065160000}"/>
    <cellStyle name="Hed Side Indent 5 4 2 2" xfId="5735" xr:uid="{00000000-0005-0000-0000-000066160000}"/>
    <cellStyle name="Hed Side Indent 5 4 3" xfId="5736" xr:uid="{00000000-0005-0000-0000-000067160000}"/>
    <cellStyle name="Hed Side Indent 5 5" xfId="5737" xr:uid="{00000000-0005-0000-0000-000068160000}"/>
    <cellStyle name="Hed Side Indent 6" xfId="5738" xr:uid="{00000000-0005-0000-0000-000069160000}"/>
    <cellStyle name="Hed Side Indent 6 2" xfId="5739" xr:uid="{00000000-0005-0000-0000-00006A160000}"/>
    <cellStyle name="Hed Side Indent 6 2 2" xfId="5740" xr:uid="{00000000-0005-0000-0000-00006B160000}"/>
    <cellStyle name="Hed Side Indent 6 2 2 2" xfId="5741" xr:uid="{00000000-0005-0000-0000-00006C160000}"/>
    <cellStyle name="Hed Side Indent 6 2 2 2 2" xfId="5742" xr:uid="{00000000-0005-0000-0000-00006D160000}"/>
    <cellStyle name="Hed Side Indent 6 2 2 3" xfId="5743" xr:uid="{00000000-0005-0000-0000-00006E160000}"/>
    <cellStyle name="Hed Side Indent 6 2 3" xfId="5744" xr:uid="{00000000-0005-0000-0000-00006F160000}"/>
    <cellStyle name="Hed Side Indent 6 2 3 2" xfId="5745" xr:uid="{00000000-0005-0000-0000-000070160000}"/>
    <cellStyle name="Hed Side Indent 6 2 4" xfId="5746" xr:uid="{00000000-0005-0000-0000-000071160000}"/>
    <cellStyle name="Hed Side Indent 6 3" xfId="5747" xr:uid="{00000000-0005-0000-0000-000072160000}"/>
    <cellStyle name="Hed Side Indent 6 3 2" xfId="5748" xr:uid="{00000000-0005-0000-0000-000073160000}"/>
    <cellStyle name="Hed Side Indent 6 3 2 2" xfId="5749" xr:uid="{00000000-0005-0000-0000-000074160000}"/>
    <cellStyle name="Hed Side Indent 6 3 2 2 2" xfId="5750" xr:uid="{00000000-0005-0000-0000-000075160000}"/>
    <cellStyle name="Hed Side Indent 6 3 2 3" xfId="5751" xr:uid="{00000000-0005-0000-0000-000076160000}"/>
    <cellStyle name="Hed Side Indent 6 3 3" xfId="5752" xr:uid="{00000000-0005-0000-0000-000077160000}"/>
    <cellStyle name="Hed Side Indent 6 3 3 2" xfId="5753" xr:uid="{00000000-0005-0000-0000-000078160000}"/>
    <cellStyle name="Hed Side Indent 6 3 4" xfId="5754" xr:uid="{00000000-0005-0000-0000-000079160000}"/>
    <cellStyle name="Hed Side Indent 6 4" xfId="5755" xr:uid="{00000000-0005-0000-0000-00007A160000}"/>
    <cellStyle name="Hed Side Indent 6 4 2" xfId="5756" xr:uid="{00000000-0005-0000-0000-00007B160000}"/>
    <cellStyle name="Hed Side Indent 6 4 2 2" xfId="5757" xr:uid="{00000000-0005-0000-0000-00007C160000}"/>
    <cellStyle name="Hed Side Indent 6 4 3" xfId="5758" xr:uid="{00000000-0005-0000-0000-00007D160000}"/>
    <cellStyle name="Hed Side Indent 6 5" xfId="5759" xr:uid="{00000000-0005-0000-0000-00007E160000}"/>
    <cellStyle name="Hed Side Indent 7" xfId="5760" xr:uid="{00000000-0005-0000-0000-00007F160000}"/>
    <cellStyle name="Hed Side Indent 7 2" xfId="5761" xr:uid="{00000000-0005-0000-0000-000080160000}"/>
    <cellStyle name="Hed Side Indent 7 2 2" xfId="5762" xr:uid="{00000000-0005-0000-0000-000081160000}"/>
    <cellStyle name="Hed Side Indent 7 2 2 2" xfId="5763" xr:uid="{00000000-0005-0000-0000-000082160000}"/>
    <cellStyle name="Hed Side Indent 7 2 2 2 2" xfId="5764" xr:uid="{00000000-0005-0000-0000-000083160000}"/>
    <cellStyle name="Hed Side Indent 7 2 2 3" xfId="5765" xr:uid="{00000000-0005-0000-0000-000084160000}"/>
    <cellStyle name="Hed Side Indent 7 2 3" xfId="5766" xr:uid="{00000000-0005-0000-0000-000085160000}"/>
    <cellStyle name="Hed Side Indent 7 2 3 2" xfId="5767" xr:uid="{00000000-0005-0000-0000-000086160000}"/>
    <cellStyle name="Hed Side Indent 7 2 4" xfId="5768" xr:uid="{00000000-0005-0000-0000-000087160000}"/>
    <cellStyle name="Hed Side Indent 7 3" xfId="5769" xr:uid="{00000000-0005-0000-0000-000088160000}"/>
    <cellStyle name="Hed Side Indent 7 3 2" xfId="5770" xr:uid="{00000000-0005-0000-0000-000089160000}"/>
    <cellStyle name="Hed Side Indent 7 3 2 2" xfId="5771" xr:uid="{00000000-0005-0000-0000-00008A160000}"/>
    <cellStyle name="Hed Side Indent 7 3 3" xfId="5772" xr:uid="{00000000-0005-0000-0000-00008B160000}"/>
    <cellStyle name="Hed Side Indent 7 4" xfId="5773" xr:uid="{00000000-0005-0000-0000-00008C160000}"/>
    <cellStyle name="Hed Side Indent 7 4 2" xfId="5774" xr:uid="{00000000-0005-0000-0000-00008D160000}"/>
    <cellStyle name="Hed Side Indent 7 5" xfId="5775" xr:uid="{00000000-0005-0000-0000-00008E160000}"/>
    <cellStyle name="Hed Side Indent 8" xfId="5776" xr:uid="{00000000-0005-0000-0000-00008F160000}"/>
    <cellStyle name="Hed Side Indent 8 2" xfId="5777" xr:uid="{00000000-0005-0000-0000-000090160000}"/>
    <cellStyle name="Hed Side Indent 8 2 2" xfId="5778" xr:uid="{00000000-0005-0000-0000-000091160000}"/>
    <cellStyle name="Hed Side Indent 8 2 2 2" xfId="5779" xr:uid="{00000000-0005-0000-0000-000092160000}"/>
    <cellStyle name="Hed Side Indent 8 2 3" xfId="5780" xr:uid="{00000000-0005-0000-0000-000093160000}"/>
    <cellStyle name="Hed Side Indent 8 3" xfId="5781" xr:uid="{00000000-0005-0000-0000-000094160000}"/>
    <cellStyle name="Hed Side Indent 8 3 2" xfId="5782" xr:uid="{00000000-0005-0000-0000-000095160000}"/>
    <cellStyle name="Hed Side Indent 8 4" xfId="5783" xr:uid="{00000000-0005-0000-0000-000096160000}"/>
    <cellStyle name="Hed Side Indent 9" xfId="5784" xr:uid="{00000000-0005-0000-0000-000097160000}"/>
    <cellStyle name="Hed Side Regular" xfId="5785" xr:uid="{00000000-0005-0000-0000-000098160000}"/>
    <cellStyle name="Hed Side Regular 10" xfId="5786" xr:uid="{00000000-0005-0000-0000-000099160000}"/>
    <cellStyle name="Hed Side Regular 11" xfId="5787" xr:uid="{00000000-0005-0000-0000-00009A160000}"/>
    <cellStyle name="Hed Side Regular 2" xfId="5788" xr:uid="{00000000-0005-0000-0000-00009B160000}"/>
    <cellStyle name="Hed Side Regular 2 10" xfId="5789" xr:uid="{00000000-0005-0000-0000-00009C160000}"/>
    <cellStyle name="Hed Side Regular 2 2" xfId="5790" xr:uid="{00000000-0005-0000-0000-00009D160000}"/>
    <cellStyle name="Hed Side Regular 2 2 2" xfId="5791" xr:uid="{00000000-0005-0000-0000-00009E160000}"/>
    <cellStyle name="Hed Side Regular 2 2 2 2" xfId="5792" xr:uid="{00000000-0005-0000-0000-00009F160000}"/>
    <cellStyle name="Hed Side Regular 2 2 2 2 2" xfId="5793" xr:uid="{00000000-0005-0000-0000-0000A0160000}"/>
    <cellStyle name="Hed Side Regular 2 2 2 2 2 2" xfId="5794" xr:uid="{00000000-0005-0000-0000-0000A1160000}"/>
    <cellStyle name="Hed Side Regular 2 2 2 2 2 2 2" xfId="5795" xr:uid="{00000000-0005-0000-0000-0000A2160000}"/>
    <cellStyle name="Hed Side Regular 2 2 2 2 2 3" xfId="5796" xr:uid="{00000000-0005-0000-0000-0000A3160000}"/>
    <cellStyle name="Hed Side Regular 2 2 2 2 3" xfId="5797" xr:uid="{00000000-0005-0000-0000-0000A4160000}"/>
    <cellStyle name="Hed Side Regular 2 2 2 2 3 2" xfId="5798" xr:uid="{00000000-0005-0000-0000-0000A5160000}"/>
    <cellStyle name="Hed Side Regular 2 2 2 2 4" xfId="5799" xr:uid="{00000000-0005-0000-0000-0000A6160000}"/>
    <cellStyle name="Hed Side Regular 2 2 2 3" xfId="5800" xr:uid="{00000000-0005-0000-0000-0000A7160000}"/>
    <cellStyle name="Hed Side Regular 2 2 2 3 2" xfId="5801" xr:uid="{00000000-0005-0000-0000-0000A8160000}"/>
    <cellStyle name="Hed Side Regular 2 2 2 3 2 2" xfId="5802" xr:uid="{00000000-0005-0000-0000-0000A9160000}"/>
    <cellStyle name="Hed Side Regular 2 2 2 3 2 2 2" xfId="5803" xr:uid="{00000000-0005-0000-0000-0000AA160000}"/>
    <cellStyle name="Hed Side Regular 2 2 2 3 2 3" xfId="5804" xr:uid="{00000000-0005-0000-0000-0000AB160000}"/>
    <cellStyle name="Hed Side Regular 2 2 2 3 3" xfId="5805" xr:uid="{00000000-0005-0000-0000-0000AC160000}"/>
    <cellStyle name="Hed Side Regular 2 2 2 3 3 2" xfId="5806" xr:uid="{00000000-0005-0000-0000-0000AD160000}"/>
    <cellStyle name="Hed Side Regular 2 2 2 3 4" xfId="5807" xr:uid="{00000000-0005-0000-0000-0000AE160000}"/>
    <cellStyle name="Hed Side Regular 2 2 2 4" xfId="5808" xr:uid="{00000000-0005-0000-0000-0000AF160000}"/>
    <cellStyle name="Hed Side Regular 2 2 2 4 2" xfId="5809" xr:uid="{00000000-0005-0000-0000-0000B0160000}"/>
    <cellStyle name="Hed Side Regular 2 2 2 4 2 2" xfId="5810" xr:uid="{00000000-0005-0000-0000-0000B1160000}"/>
    <cellStyle name="Hed Side Regular 2 2 2 4 3" xfId="5811" xr:uid="{00000000-0005-0000-0000-0000B2160000}"/>
    <cellStyle name="Hed Side Regular 2 2 2 5" xfId="5812" xr:uid="{00000000-0005-0000-0000-0000B3160000}"/>
    <cellStyle name="Hed Side Regular 2 2 3" xfId="5813" xr:uid="{00000000-0005-0000-0000-0000B4160000}"/>
    <cellStyle name="Hed Side Regular 2 2 3 2" xfId="5814" xr:uid="{00000000-0005-0000-0000-0000B5160000}"/>
    <cellStyle name="Hed Side Regular 2 2 3 2 2" xfId="5815" xr:uid="{00000000-0005-0000-0000-0000B6160000}"/>
    <cellStyle name="Hed Side Regular 2 2 3 2 2 2" xfId="5816" xr:uid="{00000000-0005-0000-0000-0000B7160000}"/>
    <cellStyle name="Hed Side Regular 2 2 3 2 2 2 2" xfId="5817" xr:uid="{00000000-0005-0000-0000-0000B8160000}"/>
    <cellStyle name="Hed Side Regular 2 2 3 2 2 3" xfId="5818" xr:uid="{00000000-0005-0000-0000-0000B9160000}"/>
    <cellStyle name="Hed Side Regular 2 2 3 2 3" xfId="5819" xr:uid="{00000000-0005-0000-0000-0000BA160000}"/>
    <cellStyle name="Hed Side Regular 2 2 3 2 3 2" xfId="5820" xr:uid="{00000000-0005-0000-0000-0000BB160000}"/>
    <cellStyle name="Hed Side Regular 2 2 3 2 4" xfId="5821" xr:uid="{00000000-0005-0000-0000-0000BC160000}"/>
    <cellStyle name="Hed Side Regular 2 2 3 3" xfId="5822" xr:uid="{00000000-0005-0000-0000-0000BD160000}"/>
    <cellStyle name="Hed Side Regular 2 2 3 3 2" xfId="5823" xr:uid="{00000000-0005-0000-0000-0000BE160000}"/>
    <cellStyle name="Hed Side Regular 2 2 3 3 2 2" xfId="5824" xr:uid="{00000000-0005-0000-0000-0000BF160000}"/>
    <cellStyle name="Hed Side Regular 2 2 3 3 2 2 2" xfId="5825" xr:uid="{00000000-0005-0000-0000-0000C0160000}"/>
    <cellStyle name="Hed Side Regular 2 2 3 3 2 3" xfId="5826" xr:uid="{00000000-0005-0000-0000-0000C1160000}"/>
    <cellStyle name="Hed Side Regular 2 2 3 3 3" xfId="5827" xr:uid="{00000000-0005-0000-0000-0000C2160000}"/>
    <cellStyle name="Hed Side Regular 2 2 3 3 3 2" xfId="5828" xr:uid="{00000000-0005-0000-0000-0000C3160000}"/>
    <cellStyle name="Hed Side Regular 2 2 3 3 4" xfId="5829" xr:uid="{00000000-0005-0000-0000-0000C4160000}"/>
    <cellStyle name="Hed Side Regular 2 2 3 4" xfId="5830" xr:uid="{00000000-0005-0000-0000-0000C5160000}"/>
    <cellStyle name="Hed Side Regular 2 2 3 4 2" xfId="5831" xr:uid="{00000000-0005-0000-0000-0000C6160000}"/>
    <cellStyle name="Hed Side Regular 2 2 3 4 2 2" xfId="5832" xr:uid="{00000000-0005-0000-0000-0000C7160000}"/>
    <cellStyle name="Hed Side Regular 2 2 3 4 3" xfId="5833" xr:uid="{00000000-0005-0000-0000-0000C8160000}"/>
    <cellStyle name="Hed Side Regular 2 2 3 5" xfId="5834" xr:uid="{00000000-0005-0000-0000-0000C9160000}"/>
    <cellStyle name="Hed Side Regular 2 2 4" xfId="5835" xr:uid="{00000000-0005-0000-0000-0000CA160000}"/>
    <cellStyle name="Hed Side Regular 2 2 4 2" xfId="5836" xr:uid="{00000000-0005-0000-0000-0000CB160000}"/>
    <cellStyle name="Hed Side Regular 2 2 4 2 2" xfId="5837" xr:uid="{00000000-0005-0000-0000-0000CC160000}"/>
    <cellStyle name="Hed Side Regular 2 2 4 2 2 2" xfId="5838" xr:uid="{00000000-0005-0000-0000-0000CD160000}"/>
    <cellStyle name="Hed Side Regular 2 2 4 2 3" xfId="5839" xr:uid="{00000000-0005-0000-0000-0000CE160000}"/>
    <cellStyle name="Hed Side Regular 2 2 4 3" xfId="5840" xr:uid="{00000000-0005-0000-0000-0000CF160000}"/>
    <cellStyle name="Hed Side Regular 2 2 4 3 2" xfId="5841" xr:uid="{00000000-0005-0000-0000-0000D0160000}"/>
    <cellStyle name="Hed Side Regular 2 2 4 4" xfId="5842" xr:uid="{00000000-0005-0000-0000-0000D1160000}"/>
    <cellStyle name="Hed Side Regular 2 2 5" xfId="5843" xr:uid="{00000000-0005-0000-0000-0000D2160000}"/>
    <cellStyle name="Hed Side Regular 2 2 5 2" xfId="5844" xr:uid="{00000000-0005-0000-0000-0000D3160000}"/>
    <cellStyle name="Hed Side Regular 2 2 5 2 2" xfId="5845" xr:uid="{00000000-0005-0000-0000-0000D4160000}"/>
    <cellStyle name="Hed Side Regular 2 2 5 2 2 2" xfId="5846" xr:uid="{00000000-0005-0000-0000-0000D5160000}"/>
    <cellStyle name="Hed Side Regular 2 2 5 2 3" xfId="5847" xr:uid="{00000000-0005-0000-0000-0000D6160000}"/>
    <cellStyle name="Hed Side Regular 2 2 5 3" xfId="5848" xr:uid="{00000000-0005-0000-0000-0000D7160000}"/>
    <cellStyle name="Hed Side Regular 2 2 5 3 2" xfId="5849" xr:uid="{00000000-0005-0000-0000-0000D8160000}"/>
    <cellStyle name="Hed Side Regular 2 2 5 4" xfId="5850" xr:uid="{00000000-0005-0000-0000-0000D9160000}"/>
    <cellStyle name="Hed Side Regular 2 2 6" xfId="5851" xr:uid="{00000000-0005-0000-0000-0000DA160000}"/>
    <cellStyle name="Hed Side Regular 2 2 6 2" xfId="5852" xr:uid="{00000000-0005-0000-0000-0000DB160000}"/>
    <cellStyle name="Hed Side Regular 2 2 6 2 2" xfId="5853" xr:uid="{00000000-0005-0000-0000-0000DC160000}"/>
    <cellStyle name="Hed Side Regular 2 2 6 3" xfId="5854" xr:uid="{00000000-0005-0000-0000-0000DD160000}"/>
    <cellStyle name="Hed Side Regular 2 2 7" xfId="5855" xr:uid="{00000000-0005-0000-0000-0000DE160000}"/>
    <cellStyle name="Hed Side Regular 2 3" xfId="5856" xr:uid="{00000000-0005-0000-0000-0000DF160000}"/>
    <cellStyle name="Hed Side Regular 2 3 2" xfId="5857" xr:uid="{00000000-0005-0000-0000-0000E0160000}"/>
    <cellStyle name="Hed Side Regular 2 3 2 2" xfId="5858" xr:uid="{00000000-0005-0000-0000-0000E1160000}"/>
    <cellStyle name="Hed Side Regular 2 3 2 2 2" xfId="5859" xr:uid="{00000000-0005-0000-0000-0000E2160000}"/>
    <cellStyle name="Hed Side Regular 2 3 2 2 2 2" xfId="5860" xr:uid="{00000000-0005-0000-0000-0000E3160000}"/>
    <cellStyle name="Hed Side Regular 2 3 2 2 2 2 2" xfId="5861" xr:uid="{00000000-0005-0000-0000-0000E4160000}"/>
    <cellStyle name="Hed Side Regular 2 3 2 2 2 3" xfId="5862" xr:uid="{00000000-0005-0000-0000-0000E5160000}"/>
    <cellStyle name="Hed Side Regular 2 3 2 2 3" xfId="5863" xr:uid="{00000000-0005-0000-0000-0000E6160000}"/>
    <cellStyle name="Hed Side Regular 2 3 2 2 3 2" xfId="5864" xr:uid="{00000000-0005-0000-0000-0000E7160000}"/>
    <cellStyle name="Hed Side Regular 2 3 2 2 4" xfId="5865" xr:uid="{00000000-0005-0000-0000-0000E8160000}"/>
    <cellStyle name="Hed Side Regular 2 3 2 3" xfId="5866" xr:uid="{00000000-0005-0000-0000-0000E9160000}"/>
    <cellStyle name="Hed Side Regular 2 3 2 3 2" xfId="5867" xr:uid="{00000000-0005-0000-0000-0000EA160000}"/>
    <cellStyle name="Hed Side Regular 2 3 2 3 2 2" xfId="5868" xr:uid="{00000000-0005-0000-0000-0000EB160000}"/>
    <cellStyle name="Hed Side Regular 2 3 2 3 2 2 2" xfId="5869" xr:uid="{00000000-0005-0000-0000-0000EC160000}"/>
    <cellStyle name="Hed Side Regular 2 3 2 3 2 3" xfId="5870" xr:uid="{00000000-0005-0000-0000-0000ED160000}"/>
    <cellStyle name="Hed Side Regular 2 3 2 3 3" xfId="5871" xr:uid="{00000000-0005-0000-0000-0000EE160000}"/>
    <cellStyle name="Hed Side Regular 2 3 2 3 3 2" xfId="5872" xr:uid="{00000000-0005-0000-0000-0000EF160000}"/>
    <cellStyle name="Hed Side Regular 2 3 2 3 4" xfId="5873" xr:uid="{00000000-0005-0000-0000-0000F0160000}"/>
    <cellStyle name="Hed Side Regular 2 3 2 4" xfId="5874" xr:uid="{00000000-0005-0000-0000-0000F1160000}"/>
    <cellStyle name="Hed Side Regular 2 3 2 4 2" xfId="5875" xr:uid="{00000000-0005-0000-0000-0000F2160000}"/>
    <cellStyle name="Hed Side Regular 2 3 2 4 2 2" xfId="5876" xr:uid="{00000000-0005-0000-0000-0000F3160000}"/>
    <cellStyle name="Hed Side Regular 2 3 2 4 3" xfId="5877" xr:uid="{00000000-0005-0000-0000-0000F4160000}"/>
    <cellStyle name="Hed Side Regular 2 3 2 5" xfId="5878" xr:uid="{00000000-0005-0000-0000-0000F5160000}"/>
    <cellStyle name="Hed Side Regular 2 3 3" xfId="5879" xr:uid="{00000000-0005-0000-0000-0000F6160000}"/>
    <cellStyle name="Hed Side Regular 2 3 3 2" xfId="5880" xr:uid="{00000000-0005-0000-0000-0000F7160000}"/>
    <cellStyle name="Hed Side Regular 2 3 3 2 2" xfId="5881" xr:uid="{00000000-0005-0000-0000-0000F8160000}"/>
    <cellStyle name="Hed Side Regular 2 3 3 2 2 2" xfId="5882" xr:uid="{00000000-0005-0000-0000-0000F9160000}"/>
    <cellStyle name="Hed Side Regular 2 3 3 2 2 2 2" xfId="5883" xr:uid="{00000000-0005-0000-0000-0000FA160000}"/>
    <cellStyle name="Hed Side Regular 2 3 3 2 2 3" xfId="5884" xr:uid="{00000000-0005-0000-0000-0000FB160000}"/>
    <cellStyle name="Hed Side Regular 2 3 3 2 3" xfId="5885" xr:uid="{00000000-0005-0000-0000-0000FC160000}"/>
    <cellStyle name="Hed Side Regular 2 3 3 2 3 2" xfId="5886" xr:uid="{00000000-0005-0000-0000-0000FD160000}"/>
    <cellStyle name="Hed Side Regular 2 3 3 2 4" xfId="5887" xr:uid="{00000000-0005-0000-0000-0000FE160000}"/>
    <cellStyle name="Hed Side Regular 2 3 3 3" xfId="5888" xr:uid="{00000000-0005-0000-0000-0000FF160000}"/>
    <cellStyle name="Hed Side Regular 2 3 3 3 2" xfId="5889" xr:uid="{00000000-0005-0000-0000-000000170000}"/>
    <cellStyle name="Hed Side Regular 2 3 3 3 2 2" xfId="5890" xr:uid="{00000000-0005-0000-0000-000001170000}"/>
    <cellStyle name="Hed Side Regular 2 3 3 3 2 2 2" xfId="5891" xr:uid="{00000000-0005-0000-0000-000002170000}"/>
    <cellStyle name="Hed Side Regular 2 3 3 3 2 3" xfId="5892" xr:uid="{00000000-0005-0000-0000-000003170000}"/>
    <cellStyle name="Hed Side Regular 2 3 3 3 3" xfId="5893" xr:uid="{00000000-0005-0000-0000-000004170000}"/>
    <cellStyle name="Hed Side Regular 2 3 3 3 3 2" xfId="5894" xr:uid="{00000000-0005-0000-0000-000005170000}"/>
    <cellStyle name="Hed Side Regular 2 3 3 3 4" xfId="5895" xr:uid="{00000000-0005-0000-0000-000006170000}"/>
    <cellStyle name="Hed Side Regular 2 3 3 4" xfId="5896" xr:uid="{00000000-0005-0000-0000-000007170000}"/>
    <cellStyle name="Hed Side Regular 2 3 3 4 2" xfId="5897" xr:uid="{00000000-0005-0000-0000-000008170000}"/>
    <cellStyle name="Hed Side Regular 2 3 3 4 2 2" xfId="5898" xr:uid="{00000000-0005-0000-0000-000009170000}"/>
    <cellStyle name="Hed Side Regular 2 3 3 4 3" xfId="5899" xr:uid="{00000000-0005-0000-0000-00000A170000}"/>
    <cellStyle name="Hed Side Regular 2 3 3 5" xfId="5900" xr:uid="{00000000-0005-0000-0000-00000B170000}"/>
    <cellStyle name="Hed Side Regular 2 3 4" xfId="5901" xr:uid="{00000000-0005-0000-0000-00000C170000}"/>
    <cellStyle name="Hed Side Regular 2 3 4 2" xfId="5902" xr:uid="{00000000-0005-0000-0000-00000D170000}"/>
    <cellStyle name="Hed Side Regular 2 3 4 2 2" xfId="5903" xr:uid="{00000000-0005-0000-0000-00000E170000}"/>
    <cellStyle name="Hed Side Regular 2 3 4 2 2 2" xfId="5904" xr:uid="{00000000-0005-0000-0000-00000F170000}"/>
    <cellStyle name="Hed Side Regular 2 3 4 2 3" xfId="5905" xr:uid="{00000000-0005-0000-0000-000010170000}"/>
    <cellStyle name="Hed Side Regular 2 3 4 3" xfId="5906" xr:uid="{00000000-0005-0000-0000-000011170000}"/>
    <cellStyle name="Hed Side Regular 2 3 4 3 2" xfId="5907" xr:uid="{00000000-0005-0000-0000-000012170000}"/>
    <cellStyle name="Hed Side Regular 2 3 4 4" xfId="5908" xr:uid="{00000000-0005-0000-0000-000013170000}"/>
    <cellStyle name="Hed Side Regular 2 3 5" xfId="5909" xr:uid="{00000000-0005-0000-0000-000014170000}"/>
    <cellStyle name="Hed Side Regular 2 3 5 2" xfId="5910" xr:uid="{00000000-0005-0000-0000-000015170000}"/>
    <cellStyle name="Hed Side Regular 2 3 5 2 2" xfId="5911" xr:uid="{00000000-0005-0000-0000-000016170000}"/>
    <cellStyle name="Hed Side Regular 2 3 5 2 2 2" xfId="5912" xr:uid="{00000000-0005-0000-0000-000017170000}"/>
    <cellStyle name="Hed Side Regular 2 3 5 2 3" xfId="5913" xr:uid="{00000000-0005-0000-0000-000018170000}"/>
    <cellStyle name="Hed Side Regular 2 3 5 3" xfId="5914" xr:uid="{00000000-0005-0000-0000-000019170000}"/>
    <cellStyle name="Hed Side Regular 2 3 5 3 2" xfId="5915" xr:uid="{00000000-0005-0000-0000-00001A170000}"/>
    <cellStyle name="Hed Side Regular 2 3 5 4" xfId="5916" xr:uid="{00000000-0005-0000-0000-00001B170000}"/>
    <cellStyle name="Hed Side Regular 2 3 6" xfId="5917" xr:uid="{00000000-0005-0000-0000-00001C170000}"/>
    <cellStyle name="Hed Side Regular 2 3 6 2" xfId="5918" xr:uid="{00000000-0005-0000-0000-00001D170000}"/>
    <cellStyle name="Hed Side Regular 2 3 6 2 2" xfId="5919" xr:uid="{00000000-0005-0000-0000-00001E170000}"/>
    <cellStyle name="Hed Side Regular 2 3 6 3" xfId="5920" xr:uid="{00000000-0005-0000-0000-00001F170000}"/>
    <cellStyle name="Hed Side Regular 2 3 7" xfId="5921" xr:uid="{00000000-0005-0000-0000-000020170000}"/>
    <cellStyle name="Hed Side Regular 2 4" xfId="5922" xr:uid="{00000000-0005-0000-0000-000021170000}"/>
    <cellStyle name="Hed Side Regular 2 4 2" xfId="5923" xr:uid="{00000000-0005-0000-0000-000022170000}"/>
    <cellStyle name="Hed Side Regular 2 4 2 2" xfId="5924" xr:uid="{00000000-0005-0000-0000-000023170000}"/>
    <cellStyle name="Hed Side Regular 2 4 2 2 2" xfId="5925" xr:uid="{00000000-0005-0000-0000-000024170000}"/>
    <cellStyle name="Hed Side Regular 2 4 2 2 2 2" xfId="5926" xr:uid="{00000000-0005-0000-0000-000025170000}"/>
    <cellStyle name="Hed Side Regular 2 4 2 2 3" xfId="5927" xr:uid="{00000000-0005-0000-0000-000026170000}"/>
    <cellStyle name="Hed Side Regular 2 4 2 3" xfId="5928" xr:uid="{00000000-0005-0000-0000-000027170000}"/>
    <cellStyle name="Hed Side Regular 2 4 2 3 2" xfId="5929" xr:uid="{00000000-0005-0000-0000-000028170000}"/>
    <cellStyle name="Hed Side Regular 2 4 2 4" xfId="5930" xr:uid="{00000000-0005-0000-0000-000029170000}"/>
    <cellStyle name="Hed Side Regular 2 4 3" xfId="5931" xr:uid="{00000000-0005-0000-0000-00002A170000}"/>
    <cellStyle name="Hed Side Regular 2 4 3 2" xfId="5932" xr:uid="{00000000-0005-0000-0000-00002B170000}"/>
    <cellStyle name="Hed Side Regular 2 4 3 2 2" xfId="5933" xr:uid="{00000000-0005-0000-0000-00002C170000}"/>
    <cellStyle name="Hed Side Regular 2 4 3 2 2 2" xfId="5934" xr:uid="{00000000-0005-0000-0000-00002D170000}"/>
    <cellStyle name="Hed Side Regular 2 4 3 2 3" xfId="5935" xr:uid="{00000000-0005-0000-0000-00002E170000}"/>
    <cellStyle name="Hed Side Regular 2 4 3 3" xfId="5936" xr:uid="{00000000-0005-0000-0000-00002F170000}"/>
    <cellStyle name="Hed Side Regular 2 4 3 3 2" xfId="5937" xr:uid="{00000000-0005-0000-0000-000030170000}"/>
    <cellStyle name="Hed Side Regular 2 4 3 4" xfId="5938" xr:uid="{00000000-0005-0000-0000-000031170000}"/>
    <cellStyle name="Hed Side Regular 2 4 4" xfId="5939" xr:uid="{00000000-0005-0000-0000-000032170000}"/>
    <cellStyle name="Hed Side Regular 2 4 4 2" xfId="5940" xr:uid="{00000000-0005-0000-0000-000033170000}"/>
    <cellStyle name="Hed Side Regular 2 4 4 2 2" xfId="5941" xr:uid="{00000000-0005-0000-0000-000034170000}"/>
    <cellStyle name="Hed Side Regular 2 4 4 3" xfId="5942" xr:uid="{00000000-0005-0000-0000-000035170000}"/>
    <cellStyle name="Hed Side Regular 2 4 5" xfId="5943" xr:uid="{00000000-0005-0000-0000-000036170000}"/>
    <cellStyle name="Hed Side Regular 2 5" xfId="5944" xr:uid="{00000000-0005-0000-0000-000037170000}"/>
    <cellStyle name="Hed Side Regular 2 5 2" xfId="5945" xr:uid="{00000000-0005-0000-0000-000038170000}"/>
    <cellStyle name="Hed Side Regular 2 5 2 2" xfId="5946" xr:uid="{00000000-0005-0000-0000-000039170000}"/>
    <cellStyle name="Hed Side Regular 2 5 2 2 2" xfId="5947" xr:uid="{00000000-0005-0000-0000-00003A170000}"/>
    <cellStyle name="Hed Side Regular 2 5 2 2 2 2" xfId="5948" xr:uid="{00000000-0005-0000-0000-00003B170000}"/>
    <cellStyle name="Hed Side Regular 2 5 2 2 3" xfId="5949" xr:uid="{00000000-0005-0000-0000-00003C170000}"/>
    <cellStyle name="Hed Side Regular 2 5 2 3" xfId="5950" xr:uid="{00000000-0005-0000-0000-00003D170000}"/>
    <cellStyle name="Hed Side Regular 2 5 2 3 2" xfId="5951" xr:uid="{00000000-0005-0000-0000-00003E170000}"/>
    <cellStyle name="Hed Side Regular 2 5 2 4" xfId="5952" xr:uid="{00000000-0005-0000-0000-00003F170000}"/>
    <cellStyle name="Hed Side Regular 2 5 3" xfId="5953" xr:uid="{00000000-0005-0000-0000-000040170000}"/>
    <cellStyle name="Hed Side Regular 2 5 3 2" xfId="5954" xr:uid="{00000000-0005-0000-0000-000041170000}"/>
    <cellStyle name="Hed Side Regular 2 5 3 2 2" xfId="5955" xr:uid="{00000000-0005-0000-0000-000042170000}"/>
    <cellStyle name="Hed Side Regular 2 5 3 2 2 2" xfId="5956" xr:uid="{00000000-0005-0000-0000-000043170000}"/>
    <cellStyle name="Hed Side Regular 2 5 3 2 3" xfId="5957" xr:uid="{00000000-0005-0000-0000-000044170000}"/>
    <cellStyle name="Hed Side Regular 2 5 3 3" xfId="5958" xr:uid="{00000000-0005-0000-0000-000045170000}"/>
    <cellStyle name="Hed Side Regular 2 5 3 3 2" xfId="5959" xr:uid="{00000000-0005-0000-0000-000046170000}"/>
    <cellStyle name="Hed Side Regular 2 5 3 4" xfId="5960" xr:uid="{00000000-0005-0000-0000-000047170000}"/>
    <cellStyle name="Hed Side Regular 2 5 4" xfId="5961" xr:uid="{00000000-0005-0000-0000-000048170000}"/>
    <cellStyle name="Hed Side Regular 2 5 4 2" xfId="5962" xr:uid="{00000000-0005-0000-0000-000049170000}"/>
    <cellStyle name="Hed Side Regular 2 5 4 2 2" xfId="5963" xr:uid="{00000000-0005-0000-0000-00004A170000}"/>
    <cellStyle name="Hed Side Regular 2 5 4 3" xfId="5964" xr:uid="{00000000-0005-0000-0000-00004B170000}"/>
    <cellStyle name="Hed Side Regular 2 5 5" xfId="5965" xr:uid="{00000000-0005-0000-0000-00004C170000}"/>
    <cellStyle name="Hed Side Regular 2 6" xfId="5966" xr:uid="{00000000-0005-0000-0000-00004D170000}"/>
    <cellStyle name="Hed Side Regular 2 6 2" xfId="5967" xr:uid="{00000000-0005-0000-0000-00004E170000}"/>
    <cellStyle name="Hed Side Regular 2 6 2 2" xfId="5968" xr:uid="{00000000-0005-0000-0000-00004F170000}"/>
    <cellStyle name="Hed Side Regular 2 6 2 2 2" xfId="5969" xr:uid="{00000000-0005-0000-0000-000050170000}"/>
    <cellStyle name="Hed Side Regular 2 6 2 2 2 2" xfId="5970" xr:uid="{00000000-0005-0000-0000-000051170000}"/>
    <cellStyle name="Hed Side Regular 2 6 2 2 3" xfId="5971" xr:uid="{00000000-0005-0000-0000-000052170000}"/>
    <cellStyle name="Hed Side Regular 2 6 2 3" xfId="5972" xr:uid="{00000000-0005-0000-0000-000053170000}"/>
    <cellStyle name="Hed Side Regular 2 6 2 3 2" xfId="5973" xr:uid="{00000000-0005-0000-0000-000054170000}"/>
    <cellStyle name="Hed Side Regular 2 6 2 4" xfId="5974" xr:uid="{00000000-0005-0000-0000-000055170000}"/>
    <cellStyle name="Hed Side Regular 2 6 3" xfId="5975" xr:uid="{00000000-0005-0000-0000-000056170000}"/>
    <cellStyle name="Hed Side Regular 2 6 3 2" xfId="5976" xr:uid="{00000000-0005-0000-0000-000057170000}"/>
    <cellStyle name="Hed Side Regular 2 6 3 2 2" xfId="5977" xr:uid="{00000000-0005-0000-0000-000058170000}"/>
    <cellStyle name="Hed Side Regular 2 6 3 3" xfId="5978" xr:uid="{00000000-0005-0000-0000-000059170000}"/>
    <cellStyle name="Hed Side Regular 2 6 4" xfId="5979" xr:uid="{00000000-0005-0000-0000-00005A170000}"/>
    <cellStyle name="Hed Side Regular 2 6 4 2" xfId="5980" xr:uid="{00000000-0005-0000-0000-00005B170000}"/>
    <cellStyle name="Hed Side Regular 2 6 5" xfId="5981" xr:uid="{00000000-0005-0000-0000-00005C170000}"/>
    <cellStyle name="Hed Side Regular 2 7" xfId="5982" xr:uid="{00000000-0005-0000-0000-00005D170000}"/>
    <cellStyle name="Hed Side Regular 2 7 2" xfId="5983" xr:uid="{00000000-0005-0000-0000-00005E170000}"/>
    <cellStyle name="Hed Side Regular 2 7 2 2" xfId="5984" xr:uid="{00000000-0005-0000-0000-00005F170000}"/>
    <cellStyle name="Hed Side Regular 2 7 2 2 2" xfId="5985" xr:uid="{00000000-0005-0000-0000-000060170000}"/>
    <cellStyle name="Hed Side Regular 2 7 2 3" xfId="5986" xr:uid="{00000000-0005-0000-0000-000061170000}"/>
    <cellStyle name="Hed Side Regular 2 7 3" xfId="5987" xr:uid="{00000000-0005-0000-0000-000062170000}"/>
    <cellStyle name="Hed Side Regular 2 7 3 2" xfId="5988" xr:uid="{00000000-0005-0000-0000-000063170000}"/>
    <cellStyle name="Hed Side Regular 2 7 4" xfId="5989" xr:uid="{00000000-0005-0000-0000-000064170000}"/>
    <cellStyle name="Hed Side Regular 2 8" xfId="5990" xr:uid="{00000000-0005-0000-0000-000065170000}"/>
    <cellStyle name="Hed Side Regular 2 9" xfId="5991" xr:uid="{00000000-0005-0000-0000-000066170000}"/>
    <cellStyle name="Hed Side Regular 3" xfId="5992" xr:uid="{00000000-0005-0000-0000-000067170000}"/>
    <cellStyle name="Hed Side Regular 3 2" xfId="5993" xr:uid="{00000000-0005-0000-0000-000068170000}"/>
    <cellStyle name="Hed Side Regular 3 2 2" xfId="5994" xr:uid="{00000000-0005-0000-0000-000069170000}"/>
    <cellStyle name="Hed Side Regular 3 2 2 2" xfId="5995" xr:uid="{00000000-0005-0000-0000-00006A170000}"/>
    <cellStyle name="Hed Side Regular 3 2 2 2 2" xfId="5996" xr:uid="{00000000-0005-0000-0000-00006B170000}"/>
    <cellStyle name="Hed Side Regular 3 2 2 2 2 2" xfId="5997" xr:uid="{00000000-0005-0000-0000-00006C170000}"/>
    <cellStyle name="Hed Side Regular 3 2 2 2 2 2 2" xfId="5998" xr:uid="{00000000-0005-0000-0000-00006D170000}"/>
    <cellStyle name="Hed Side Regular 3 2 2 2 2 3" xfId="5999" xr:uid="{00000000-0005-0000-0000-00006E170000}"/>
    <cellStyle name="Hed Side Regular 3 2 2 2 3" xfId="6000" xr:uid="{00000000-0005-0000-0000-00006F170000}"/>
    <cellStyle name="Hed Side Regular 3 2 2 2 3 2" xfId="6001" xr:uid="{00000000-0005-0000-0000-000070170000}"/>
    <cellStyle name="Hed Side Regular 3 2 2 2 4" xfId="6002" xr:uid="{00000000-0005-0000-0000-000071170000}"/>
    <cellStyle name="Hed Side Regular 3 2 2 3" xfId="6003" xr:uid="{00000000-0005-0000-0000-000072170000}"/>
    <cellStyle name="Hed Side Regular 3 2 2 3 2" xfId="6004" xr:uid="{00000000-0005-0000-0000-000073170000}"/>
    <cellStyle name="Hed Side Regular 3 2 2 3 2 2" xfId="6005" xr:uid="{00000000-0005-0000-0000-000074170000}"/>
    <cellStyle name="Hed Side Regular 3 2 2 3 2 2 2" xfId="6006" xr:uid="{00000000-0005-0000-0000-000075170000}"/>
    <cellStyle name="Hed Side Regular 3 2 2 3 2 3" xfId="6007" xr:uid="{00000000-0005-0000-0000-000076170000}"/>
    <cellStyle name="Hed Side Regular 3 2 2 3 3" xfId="6008" xr:uid="{00000000-0005-0000-0000-000077170000}"/>
    <cellStyle name="Hed Side Regular 3 2 2 3 3 2" xfId="6009" xr:uid="{00000000-0005-0000-0000-000078170000}"/>
    <cellStyle name="Hed Side Regular 3 2 2 3 4" xfId="6010" xr:uid="{00000000-0005-0000-0000-000079170000}"/>
    <cellStyle name="Hed Side Regular 3 2 2 4" xfId="6011" xr:uid="{00000000-0005-0000-0000-00007A170000}"/>
    <cellStyle name="Hed Side Regular 3 2 2 4 2" xfId="6012" xr:uid="{00000000-0005-0000-0000-00007B170000}"/>
    <cellStyle name="Hed Side Regular 3 2 2 4 2 2" xfId="6013" xr:uid="{00000000-0005-0000-0000-00007C170000}"/>
    <cellStyle name="Hed Side Regular 3 2 2 4 3" xfId="6014" xr:uid="{00000000-0005-0000-0000-00007D170000}"/>
    <cellStyle name="Hed Side Regular 3 2 2 5" xfId="6015" xr:uid="{00000000-0005-0000-0000-00007E170000}"/>
    <cellStyle name="Hed Side Regular 3 2 3" xfId="6016" xr:uid="{00000000-0005-0000-0000-00007F170000}"/>
    <cellStyle name="Hed Side Regular 3 2 3 2" xfId="6017" xr:uid="{00000000-0005-0000-0000-000080170000}"/>
    <cellStyle name="Hed Side Regular 3 2 3 2 2" xfId="6018" xr:uid="{00000000-0005-0000-0000-000081170000}"/>
    <cellStyle name="Hed Side Regular 3 2 3 2 2 2" xfId="6019" xr:uid="{00000000-0005-0000-0000-000082170000}"/>
    <cellStyle name="Hed Side Regular 3 2 3 2 2 2 2" xfId="6020" xr:uid="{00000000-0005-0000-0000-000083170000}"/>
    <cellStyle name="Hed Side Regular 3 2 3 2 2 3" xfId="6021" xr:uid="{00000000-0005-0000-0000-000084170000}"/>
    <cellStyle name="Hed Side Regular 3 2 3 2 3" xfId="6022" xr:uid="{00000000-0005-0000-0000-000085170000}"/>
    <cellStyle name="Hed Side Regular 3 2 3 2 3 2" xfId="6023" xr:uid="{00000000-0005-0000-0000-000086170000}"/>
    <cellStyle name="Hed Side Regular 3 2 3 2 4" xfId="6024" xr:uid="{00000000-0005-0000-0000-000087170000}"/>
    <cellStyle name="Hed Side Regular 3 2 3 3" xfId="6025" xr:uid="{00000000-0005-0000-0000-000088170000}"/>
    <cellStyle name="Hed Side Regular 3 2 3 3 2" xfId="6026" xr:uid="{00000000-0005-0000-0000-000089170000}"/>
    <cellStyle name="Hed Side Regular 3 2 3 3 2 2" xfId="6027" xr:uid="{00000000-0005-0000-0000-00008A170000}"/>
    <cellStyle name="Hed Side Regular 3 2 3 3 2 2 2" xfId="6028" xr:uid="{00000000-0005-0000-0000-00008B170000}"/>
    <cellStyle name="Hed Side Regular 3 2 3 3 2 3" xfId="6029" xr:uid="{00000000-0005-0000-0000-00008C170000}"/>
    <cellStyle name="Hed Side Regular 3 2 3 3 3" xfId="6030" xr:uid="{00000000-0005-0000-0000-00008D170000}"/>
    <cellStyle name="Hed Side Regular 3 2 3 3 3 2" xfId="6031" xr:uid="{00000000-0005-0000-0000-00008E170000}"/>
    <cellStyle name="Hed Side Regular 3 2 3 3 4" xfId="6032" xr:uid="{00000000-0005-0000-0000-00008F170000}"/>
    <cellStyle name="Hed Side Regular 3 2 3 4" xfId="6033" xr:uid="{00000000-0005-0000-0000-000090170000}"/>
    <cellStyle name="Hed Side Regular 3 2 3 4 2" xfId="6034" xr:uid="{00000000-0005-0000-0000-000091170000}"/>
    <cellStyle name="Hed Side Regular 3 2 3 4 2 2" xfId="6035" xr:uid="{00000000-0005-0000-0000-000092170000}"/>
    <cellStyle name="Hed Side Regular 3 2 3 4 3" xfId="6036" xr:uid="{00000000-0005-0000-0000-000093170000}"/>
    <cellStyle name="Hed Side Regular 3 2 3 5" xfId="6037" xr:uid="{00000000-0005-0000-0000-000094170000}"/>
    <cellStyle name="Hed Side Regular 3 2 4" xfId="6038" xr:uid="{00000000-0005-0000-0000-000095170000}"/>
    <cellStyle name="Hed Side Regular 3 2 4 2" xfId="6039" xr:uid="{00000000-0005-0000-0000-000096170000}"/>
    <cellStyle name="Hed Side Regular 3 2 4 2 2" xfId="6040" xr:uid="{00000000-0005-0000-0000-000097170000}"/>
    <cellStyle name="Hed Side Regular 3 2 4 2 2 2" xfId="6041" xr:uid="{00000000-0005-0000-0000-000098170000}"/>
    <cellStyle name="Hed Side Regular 3 2 4 2 3" xfId="6042" xr:uid="{00000000-0005-0000-0000-000099170000}"/>
    <cellStyle name="Hed Side Regular 3 2 4 3" xfId="6043" xr:uid="{00000000-0005-0000-0000-00009A170000}"/>
    <cellStyle name="Hed Side Regular 3 2 4 3 2" xfId="6044" xr:uid="{00000000-0005-0000-0000-00009B170000}"/>
    <cellStyle name="Hed Side Regular 3 2 4 4" xfId="6045" xr:uid="{00000000-0005-0000-0000-00009C170000}"/>
    <cellStyle name="Hed Side Regular 3 2 5" xfId="6046" xr:uid="{00000000-0005-0000-0000-00009D170000}"/>
    <cellStyle name="Hed Side Regular 3 2 5 2" xfId="6047" xr:uid="{00000000-0005-0000-0000-00009E170000}"/>
    <cellStyle name="Hed Side Regular 3 2 5 2 2" xfId="6048" xr:uid="{00000000-0005-0000-0000-00009F170000}"/>
    <cellStyle name="Hed Side Regular 3 2 5 2 2 2" xfId="6049" xr:uid="{00000000-0005-0000-0000-0000A0170000}"/>
    <cellStyle name="Hed Side Regular 3 2 5 2 3" xfId="6050" xr:uid="{00000000-0005-0000-0000-0000A1170000}"/>
    <cellStyle name="Hed Side Regular 3 2 5 3" xfId="6051" xr:uid="{00000000-0005-0000-0000-0000A2170000}"/>
    <cellStyle name="Hed Side Regular 3 2 5 3 2" xfId="6052" xr:uid="{00000000-0005-0000-0000-0000A3170000}"/>
    <cellStyle name="Hed Side Regular 3 2 5 4" xfId="6053" xr:uid="{00000000-0005-0000-0000-0000A4170000}"/>
    <cellStyle name="Hed Side Regular 3 2 6" xfId="6054" xr:uid="{00000000-0005-0000-0000-0000A5170000}"/>
    <cellStyle name="Hed Side Regular 3 2 6 2" xfId="6055" xr:uid="{00000000-0005-0000-0000-0000A6170000}"/>
    <cellStyle name="Hed Side Regular 3 2 6 2 2" xfId="6056" xr:uid="{00000000-0005-0000-0000-0000A7170000}"/>
    <cellStyle name="Hed Side Regular 3 2 6 3" xfId="6057" xr:uid="{00000000-0005-0000-0000-0000A8170000}"/>
    <cellStyle name="Hed Side Regular 3 2 7" xfId="6058" xr:uid="{00000000-0005-0000-0000-0000A9170000}"/>
    <cellStyle name="Hed Side Regular 3 3" xfId="6059" xr:uid="{00000000-0005-0000-0000-0000AA170000}"/>
    <cellStyle name="Hed Side Regular 3 3 2" xfId="6060" xr:uid="{00000000-0005-0000-0000-0000AB170000}"/>
    <cellStyle name="Hed Side Regular 3 3 2 2" xfId="6061" xr:uid="{00000000-0005-0000-0000-0000AC170000}"/>
    <cellStyle name="Hed Side Regular 3 3 2 2 2" xfId="6062" xr:uid="{00000000-0005-0000-0000-0000AD170000}"/>
    <cellStyle name="Hed Side Regular 3 3 2 2 2 2" xfId="6063" xr:uid="{00000000-0005-0000-0000-0000AE170000}"/>
    <cellStyle name="Hed Side Regular 3 3 2 2 3" xfId="6064" xr:uid="{00000000-0005-0000-0000-0000AF170000}"/>
    <cellStyle name="Hed Side Regular 3 3 2 3" xfId="6065" xr:uid="{00000000-0005-0000-0000-0000B0170000}"/>
    <cellStyle name="Hed Side Regular 3 3 2 3 2" xfId="6066" xr:uid="{00000000-0005-0000-0000-0000B1170000}"/>
    <cellStyle name="Hed Side Regular 3 3 2 4" xfId="6067" xr:uid="{00000000-0005-0000-0000-0000B2170000}"/>
    <cellStyle name="Hed Side Regular 3 3 3" xfId="6068" xr:uid="{00000000-0005-0000-0000-0000B3170000}"/>
    <cellStyle name="Hed Side Regular 3 3 3 2" xfId="6069" xr:uid="{00000000-0005-0000-0000-0000B4170000}"/>
    <cellStyle name="Hed Side Regular 3 3 3 2 2" xfId="6070" xr:uid="{00000000-0005-0000-0000-0000B5170000}"/>
    <cellStyle name="Hed Side Regular 3 3 3 2 2 2" xfId="6071" xr:uid="{00000000-0005-0000-0000-0000B6170000}"/>
    <cellStyle name="Hed Side Regular 3 3 3 2 3" xfId="6072" xr:uid="{00000000-0005-0000-0000-0000B7170000}"/>
    <cellStyle name="Hed Side Regular 3 3 3 3" xfId="6073" xr:uid="{00000000-0005-0000-0000-0000B8170000}"/>
    <cellStyle name="Hed Side Regular 3 3 3 3 2" xfId="6074" xr:uid="{00000000-0005-0000-0000-0000B9170000}"/>
    <cellStyle name="Hed Side Regular 3 3 3 4" xfId="6075" xr:uid="{00000000-0005-0000-0000-0000BA170000}"/>
    <cellStyle name="Hed Side Regular 3 3 4" xfId="6076" xr:uid="{00000000-0005-0000-0000-0000BB170000}"/>
    <cellStyle name="Hed Side Regular 3 3 4 2" xfId="6077" xr:uid="{00000000-0005-0000-0000-0000BC170000}"/>
    <cellStyle name="Hed Side Regular 3 3 4 2 2" xfId="6078" xr:uid="{00000000-0005-0000-0000-0000BD170000}"/>
    <cellStyle name="Hed Side Regular 3 3 4 3" xfId="6079" xr:uid="{00000000-0005-0000-0000-0000BE170000}"/>
    <cellStyle name="Hed Side Regular 3 3 5" xfId="6080" xr:uid="{00000000-0005-0000-0000-0000BF170000}"/>
    <cellStyle name="Hed Side Regular 3 4" xfId="6081" xr:uid="{00000000-0005-0000-0000-0000C0170000}"/>
    <cellStyle name="Hed Side Regular 3 4 2" xfId="6082" xr:uid="{00000000-0005-0000-0000-0000C1170000}"/>
    <cellStyle name="Hed Side Regular 3 4 2 2" xfId="6083" xr:uid="{00000000-0005-0000-0000-0000C2170000}"/>
    <cellStyle name="Hed Side Regular 3 4 2 2 2" xfId="6084" xr:uid="{00000000-0005-0000-0000-0000C3170000}"/>
    <cellStyle name="Hed Side Regular 3 4 2 2 2 2" xfId="6085" xr:uid="{00000000-0005-0000-0000-0000C4170000}"/>
    <cellStyle name="Hed Side Regular 3 4 2 2 3" xfId="6086" xr:uid="{00000000-0005-0000-0000-0000C5170000}"/>
    <cellStyle name="Hed Side Regular 3 4 2 3" xfId="6087" xr:uid="{00000000-0005-0000-0000-0000C6170000}"/>
    <cellStyle name="Hed Side Regular 3 4 2 3 2" xfId="6088" xr:uid="{00000000-0005-0000-0000-0000C7170000}"/>
    <cellStyle name="Hed Side Regular 3 4 2 4" xfId="6089" xr:uid="{00000000-0005-0000-0000-0000C8170000}"/>
    <cellStyle name="Hed Side Regular 3 4 3" xfId="6090" xr:uid="{00000000-0005-0000-0000-0000C9170000}"/>
    <cellStyle name="Hed Side Regular 3 4 3 2" xfId="6091" xr:uid="{00000000-0005-0000-0000-0000CA170000}"/>
    <cellStyle name="Hed Side Regular 3 4 3 2 2" xfId="6092" xr:uid="{00000000-0005-0000-0000-0000CB170000}"/>
    <cellStyle name="Hed Side Regular 3 4 3 2 2 2" xfId="6093" xr:uid="{00000000-0005-0000-0000-0000CC170000}"/>
    <cellStyle name="Hed Side Regular 3 4 3 2 3" xfId="6094" xr:uid="{00000000-0005-0000-0000-0000CD170000}"/>
    <cellStyle name="Hed Side Regular 3 4 3 3" xfId="6095" xr:uid="{00000000-0005-0000-0000-0000CE170000}"/>
    <cellStyle name="Hed Side Regular 3 4 3 3 2" xfId="6096" xr:uid="{00000000-0005-0000-0000-0000CF170000}"/>
    <cellStyle name="Hed Side Regular 3 4 3 4" xfId="6097" xr:uid="{00000000-0005-0000-0000-0000D0170000}"/>
    <cellStyle name="Hed Side Regular 3 4 4" xfId="6098" xr:uid="{00000000-0005-0000-0000-0000D1170000}"/>
    <cellStyle name="Hed Side Regular 3 4 4 2" xfId="6099" xr:uid="{00000000-0005-0000-0000-0000D2170000}"/>
    <cellStyle name="Hed Side Regular 3 4 4 2 2" xfId="6100" xr:uid="{00000000-0005-0000-0000-0000D3170000}"/>
    <cellStyle name="Hed Side Regular 3 4 4 3" xfId="6101" xr:uid="{00000000-0005-0000-0000-0000D4170000}"/>
    <cellStyle name="Hed Side Regular 3 4 5" xfId="6102" xr:uid="{00000000-0005-0000-0000-0000D5170000}"/>
    <cellStyle name="Hed Side Regular 3 5" xfId="6103" xr:uid="{00000000-0005-0000-0000-0000D6170000}"/>
    <cellStyle name="Hed Side Regular 3 5 2" xfId="6104" xr:uid="{00000000-0005-0000-0000-0000D7170000}"/>
    <cellStyle name="Hed Side Regular 3 5 2 2" xfId="6105" xr:uid="{00000000-0005-0000-0000-0000D8170000}"/>
    <cellStyle name="Hed Side Regular 3 5 2 2 2" xfId="6106" xr:uid="{00000000-0005-0000-0000-0000D9170000}"/>
    <cellStyle name="Hed Side Regular 3 5 2 2 2 2" xfId="6107" xr:uid="{00000000-0005-0000-0000-0000DA170000}"/>
    <cellStyle name="Hed Side Regular 3 5 2 2 3" xfId="6108" xr:uid="{00000000-0005-0000-0000-0000DB170000}"/>
    <cellStyle name="Hed Side Regular 3 5 2 3" xfId="6109" xr:uid="{00000000-0005-0000-0000-0000DC170000}"/>
    <cellStyle name="Hed Side Regular 3 5 2 3 2" xfId="6110" xr:uid="{00000000-0005-0000-0000-0000DD170000}"/>
    <cellStyle name="Hed Side Regular 3 5 2 4" xfId="6111" xr:uid="{00000000-0005-0000-0000-0000DE170000}"/>
    <cellStyle name="Hed Side Regular 3 5 3" xfId="6112" xr:uid="{00000000-0005-0000-0000-0000DF170000}"/>
    <cellStyle name="Hed Side Regular 3 5 3 2" xfId="6113" xr:uid="{00000000-0005-0000-0000-0000E0170000}"/>
    <cellStyle name="Hed Side Regular 3 5 3 2 2" xfId="6114" xr:uid="{00000000-0005-0000-0000-0000E1170000}"/>
    <cellStyle name="Hed Side Regular 3 5 3 3" xfId="6115" xr:uid="{00000000-0005-0000-0000-0000E2170000}"/>
    <cellStyle name="Hed Side Regular 3 5 4" xfId="6116" xr:uid="{00000000-0005-0000-0000-0000E3170000}"/>
    <cellStyle name="Hed Side Regular 3 5 4 2" xfId="6117" xr:uid="{00000000-0005-0000-0000-0000E4170000}"/>
    <cellStyle name="Hed Side Regular 3 5 5" xfId="6118" xr:uid="{00000000-0005-0000-0000-0000E5170000}"/>
    <cellStyle name="Hed Side Regular 3 6" xfId="6119" xr:uid="{00000000-0005-0000-0000-0000E6170000}"/>
    <cellStyle name="Hed Side Regular 3 6 2" xfId="6120" xr:uid="{00000000-0005-0000-0000-0000E7170000}"/>
    <cellStyle name="Hed Side Regular 3 6 2 2" xfId="6121" xr:uid="{00000000-0005-0000-0000-0000E8170000}"/>
    <cellStyle name="Hed Side Regular 3 6 2 2 2" xfId="6122" xr:uid="{00000000-0005-0000-0000-0000E9170000}"/>
    <cellStyle name="Hed Side Regular 3 6 2 3" xfId="6123" xr:uid="{00000000-0005-0000-0000-0000EA170000}"/>
    <cellStyle name="Hed Side Regular 3 6 3" xfId="6124" xr:uid="{00000000-0005-0000-0000-0000EB170000}"/>
    <cellStyle name="Hed Side Regular 3 6 3 2" xfId="6125" xr:uid="{00000000-0005-0000-0000-0000EC170000}"/>
    <cellStyle name="Hed Side Regular 3 6 4" xfId="6126" xr:uid="{00000000-0005-0000-0000-0000ED170000}"/>
    <cellStyle name="Hed Side Regular 3 7" xfId="6127" xr:uid="{00000000-0005-0000-0000-0000EE170000}"/>
    <cellStyle name="Hed Side Regular 3 8" xfId="6128" xr:uid="{00000000-0005-0000-0000-0000EF170000}"/>
    <cellStyle name="Hed Side Regular 3 9" xfId="6129" xr:uid="{00000000-0005-0000-0000-0000F0170000}"/>
    <cellStyle name="Hed Side Regular 4" xfId="6130" xr:uid="{00000000-0005-0000-0000-0000F1170000}"/>
    <cellStyle name="Hed Side Regular 4 2" xfId="6131" xr:uid="{00000000-0005-0000-0000-0000F2170000}"/>
    <cellStyle name="Hed Side Regular 4 2 2" xfId="6132" xr:uid="{00000000-0005-0000-0000-0000F3170000}"/>
    <cellStyle name="Hed Side Regular 4 2 2 2" xfId="6133" xr:uid="{00000000-0005-0000-0000-0000F4170000}"/>
    <cellStyle name="Hed Side Regular 4 2 2 2 2" xfId="6134" xr:uid="{00000000-0005-0000-0000-0000F5170000}"/>
    <cellStyle name="Hed Side Regular 4 2 2 2 2 2" xfId="6135" xr:uid="{00000000-0005-0000-0000-0000F6170000}"/>
    <cellStyle name="Hed Side Regular 4 2 2 2 3" xfId="6136" xr:uid="{00000000-0005-0000-0000-0000F7170000}"/>
    <cellStyle name="Hed Side Regular 4 2 2 3" xfId="6137" xr:uid="{00000000-0005-0000-0000-0000F8170000}"/>
    <cellStyle name="Hed Side Regular 4 2 2 3 2" xfId="6138" xr:uid="{00000000-0005-0000-0000-0000F9170000}"/>
    <cellStyle name="Hed Side Regular 4 2 2 4" xfId="6139" xr:uid="{00000000-0005-0000-0000-0000FA170000}"/>
    <cellStyle name="Hed Side Regular 4 2 3" xfId="6140" xr:uid="{00000000-0005-0000-0000-0000FB170000}"/>
    <cellStyle name="Hed Side Regular 4 2 3 2" xfId="6141" xr:uid="{00000000-0005-0000-0000-0000FC170000}"/>
    <cellStyle name="Hed Side Regular 4 2 3 2 2" xfId="6142" xr:uid="{00000000-0005-0000-0000-0000FD170000}"/>
    <cellStyle name="Hed Side Regular 4 2 3 2 2 2" xfId="6143" xr:uid="{00000000-0005-0000-0000-0000FE170000}"/>
    <cellStyle name="Hed Side Regular 4 2 3 2 3" xfId="6144" xr:uid="{00000000-0005-0000-0000-0000FF170000}"/>
    <cellStyle name="Hed Side Regular 4 2 3 3" xfId="6145" xr:uid="{00000000-0005-0000-0000-000000180000}"/>
    <cellStyle name="Hed Side Regular 4 2 3 3 2" xfId="6146" xr:uid="{00000000-0005-0000-0000-000001180000}"/>
    <cellStyle name="Hed Side Regular 4 2 3 4" xfId="6147" xr:uid="{00000000-0005-0000-0000-000002180000}"/>
    <cellStyle name="Hed Side Regular 4 2 4" xfId="6148" xr:uid="{00000000-0005-0000-0000-000003180000}"/>
    <cellStyle name="Hed Side Regular 4 2 4 2" xfId="6149" xr:uid="{00000000-0005-0000-0000-000004180000}"/>
    <cellStyle name="Hed Side Regular 4 2 4 2 2" xfId="6150" xr:uid="{00000000-0005-0000-0000-000005180000}"/>
    <cellStyle name="Hed Side Regular 4 2 4 3" xfId="6151" xr:uid="{00000000-0005-0000-0000-000006180000}"/>
    <cellStyle name="Hed Side Regular 4 2 5" xfId="6152" xr:uid="{00000000-0005-0000-0000-000007180000}"/>
    <cellStyle name="Hed Side Regular 4 3" xfId="6153" xr:uid="{00000000-0005-0000-0000-000008180000}"/>
    <cellStyle name="Hed Side Regular 4 3 2" xfId="6154" xr:uid="{00000000-0005-0000-0000-000009180000}"/>
    <cellStyle name="Hed Side Regular 4 3 2 2" xfId="6155" xr:uid="{00000000-0005-0000-0000-00000A180000}"/>
    <cellStyle name="Hed Side Regular 4 3 2 2 2" xfId="6156" xr:uid="{00000000-0005-0000-0000-00000B180000}"/>
    <cellStyle name="Hed Side Regular 4 3 2 2 2 2" xfId="6157" xr:uid="{00000000-0005-0000-0000-00000C180000}"/>
    <cellStyle name="Hed Side Regular 4 3 2 2 3" xfId="6158" xr:uid="{00000000-0005-0000-0000-00000D180000}"/>
    <cellStyle name="Hed Side Regular 4 3 2 3" xfId="6159" xr:uid="{00000000-0005-0000-0000-00000E180000}"/>
    <cellStyle name="Hed Side Regular 4 3 2 3 2" xfId="6160" xr:uid="{00000000-0005-0000-0000-00000F180000}"/>
    <cellStyle name="Hed Side Regular 4 3 2 4" xfId="6161" xr:uid="{00000000-0005-0000-0000-000010180000}"/>
    <cellStyle name="Hed Side Regular 4 3 3" xfId="6162" xr:uid="{00000000-0005-0000-0000-000011180000}"/>
    <cellStyle name="Hed Side Regular 4 3 3 2" xfId="6163" xr:uid="{00000000-0005-0000-0000-000012180000}"/>
    <cellStyle name="Hed Side Regular 4 3 3 2 2" xfId="6164" xr:uid="{00000000-0005-0000-0000-000013180000}"/>
    <cellStyle name="Hed Side Regular 4 3 3 2 2 2" xfId="6165" xr:uid="{00000000-0005-0000-0000-000014180000}"/>
    <cellStyle name="Hed Side Regular 4 3 3 2 3" xfId="6166" xr:uid="{00000000-0005-0000-0000-000015180000}"/>
    <cellStyle name="Hed Side Regular 4 3 3 3" xfId="6167" xr:uid="{00000000-0005-0000-0000-000016180000}"/>
    <cellStyle name="Hed Side Regular 4 3 3 3 2" xfId="6168" xr:uid="{00000000-0005-0000-0000-000017180000}"/>
    <cellStyle name="Hed Side Regular 4 3 3 4" xfId="6169" xr:uid="{00000000-0005-0000-0000-000018180000}"/>
    <cellStyle name="Hed Side Regular 4 3 4" xfId="6170" xr:uid="{00000000-0005-0000-0000-000019180000}"/>
    <cellStyle name="Hed Side Regular 4 3 4 2" xfId="6171" xr:uid="{00000000-0005-0000-0000-00001A180000}"/>
    <cellStyle name="Hed Side Regular 4 3 4 2 2" xfId="6172" xr:uid="{00000000-0005-0000-0000-00001B180000}"/>
    <cellStyle name="Hed Side Regular 4 3 4 3" xfId="6173" xr:uid="{00000000-0005-0000-0000-00001C180000}"/>
    <cellStyle name="Hed Side Regular 4 3 5" xfId="6174" xr:uid="{00000000-0005-0000-0000-00001D180000}"/>
    <cellStyle name="Hed Side Regular 4 4" xfId="6175" xr:uid="{00000000-0005-0000-0000-00001E180000}"/>
    <cellStyle name="Hed Side Regular 4 4 2" xfId="6176" xr:uid="{00000000-0005-0000-0000-00001F180000}"/>
    <cellStyle name="Hed Side Regular 4 4 2 2" xfId="6177" xr:uid="{00000000-0005-0000-0000-000020180000}"/>
    <cellStyle name="Hed Side Regular 4 4 2 2 2" xfId="6178" xr:uid="{00000000-0005-0000-0000-000021180000}"/>
    <cellStyle name="Hed Side Regular 4 4 2 3" xfId="6179" xr:uid="{00000000-0005-0000-0000-000022180000}"/>
    <cellStyle name="Hed Side Regular 4 4 3" xfId="6180" xr:uid="{00000000-0005-0000-0000-000023180000}"/>
    <cellStyle name="Hed Side Regular 4 4 3 2" xfId="6181" xr:uid="{00000000-0005-0000-0000-000024180000}"/>
    <cellStyle name="Hed Side Regular 4 4 4" xfId="6182" xr:uid="{00000000-0005-0000-0000-000025180000}"/>
    <cellStyle name="Hed Side Regular 4 5" xfId="6183" xr:uid="{00000000-0005-0000-0000-000026180000}"/>
    <cellStyle name="Hed Side Regular 4 5 2" xfId="6184" xr:uid="{00000000-0005-0000-0000-000027180000}"/>
    <cellStyle name="Hed Side Regular 4 5 2 2" xfId="6185" xr:uid="{00000000-0005-0000-0000-000028180000}"/>
    <cellStyle name="Hed Side Regular 4 5 2 2 2" xfId="6186" xr:uid="{00000000-0005-0000-0000-000029180000}"/>
    <cellStyle name="Hed Side Regular 4 5 2 3" xfId="6187" xr:uid="{00000000-0005-0000-0000-00002A180000}"/>
    <cellStyle name="Hed Side Regular 4 5 3" xfId="6188" xr:uid="{00000000-0005-0000-0000-00002B180000}"/>
    <cellStyle name="Hed Side Regular 4 5 3 2" xfId="6189" xr:uid="{00000000-0005-0000-0000-00002C180000}"/>
    <cellStyle name="Hed Side Regular 4 5 4" xfId="6190" xr:uid="{00000000-0005-0000-0000-00002D180000}"/>
    <cellStyle name="Hed Side Regular 4 6" xfId="6191" xr:uid="{00000000-0005-0000-0000-00002E180000}"/>
    <cellStyle name="Hed Side Regular 4 6 2" xfId="6192" xr:uid="{00000000-0005-0000-0000-00002F180000}"/>
    <cellStyle name="Hed Side Regular 4 6 2 2" xfId="6193" xr:uid="{00000000-0005-0000-0000-000030180000}"/>
    <cellStyle name="Hed Side Regular 4 6 3" xfId="6194" xr:uid="{00000000-0005-0000-0000-000031180000}"/>
    <cellStyle name="Hed Side Regular 4 7" xfId="6195" xr:uid="{00000000-0005-0000-0000-000032180000}"/>
    <cellStyle name="Hed Side Regular 5" xfId="6196" xr:uid="{00000000-0005-0000-0000-000033180000}"/>
    <cellStyle name="Hed Side Regular 5 2" xfId="6197" xr:uid="{00000000-0005-0000-0000-000034180000}"/>
    <cellStyle name="Hed Side Regular 5 2 2" xfId="6198" xr:uid="{00000000-0005-0000-0000-000035180000}"/>
    <cellStyle name="Hed Side Regular 5 2 2 2" xfId="6199" xr:uid="{00000000-0005-0000-0000-000036180000}"/>
    <cellStyle name="Hed Side Regular 5 2 2 2 2" xfId="6200" xr:uid="{00000000-0005-0000-0000-000037180000}"/>
    <cellStyle name="Hed Side Regular 5 2 2 3" xfId="6201" xr:uid="{00000000-0005-0000-0000-000038180000}"/>
    <cellStyle name="Hed Side Regular 5 2 3" xfId="6202" xr:uid="{00000000-0005-0000-0000-000039180000}"/>
    <cellStyle name="Hed Side Regular 5 2 3 2" xfId="6203" xr:uid="{00000000-0005-0000-0000-00003A180000}"/>
    <cellStyle name="Hed Side Regular 5 2 4" xfId="6204" xr:uid="{00000000-0005-0000-0000-00003B180000}"/>
    <cellStyle name="Hed Side Regular 5 3" xfId="6205" xr:uid="{00000000-0005-0000-0000-00003C180000}"/>
    <cellStyle name="Hed Side Regular 5 3 2" xfId="6206" xr:uid="{00000000-0005-0000-0000-00003D180000}"/>
    <cellStyle name="Hed Side Regular 5 3 2 2" xfId="6207" xr:uid="{00000000-0005-0000-0000-00003E180000}"/>
    <cellStyle name="Hed Side Regular 5 3 2 2 2" xfId="6208" xr:uid="{00000000-0005-0000-0000-00003F180000}"/>
    <cellStyle name="Hed Side Regular 5 3 2 3" xfId="6209" xr:uid="{00000000-0005-0000-0000-000040180000}"/>
    <cellStyle name="Hed Side Regular 5 3 3" xfId="6210" xr:uid="{00000000-0005-0000-0000-000041180000}"/>
    <cellStyle name="Hed Side Regular 5 3 3 2" xfId="6211" xr:uid="{00000000-0005-0000-0000-000042180000}"/>
    <cellStyle name="Hed Side Regular 5 3 4" xfId="6212" xr:uid="{00000000-0005-0000-0000-000043180000}"/>
    <cellStyle name="Hed Side Regular 5 4" xfId="6213" xr:uid="{00000000-0005-0000-0000-000044180000}"/>
    <cellStyle name="Hed Side Regular 5 4 2" xfId="6214" xr:uid="{00000000-0005-0000-0000-000045180000}"/>
    <cellStyle name="Hed Side Regular 5 4 2 2" xfId="6215" xr:uid="{00000000-0005-0000-0000-000046180000}"/>
    <cellStyle name="Hed Side Regular 5 4 3" xfId="6216" xr:uid="{00000000-0005-0000-0000-000047180000}"/>
    <cellStyle name="Hed Side Regular 5 5" xfId="6217" xr:uid="{00000000-0005-0000-0000-000048180000}"/>
    <cellStyle name="Hed Side Regular 6" xfId="6218" xr:uid="{00000000-0005-0000-0000-000049180000}"/>
    <cellStyle name="Hed Side Regular 6 2" xfId="6219" xr:uid="{00000000-0005-0000-0000-00004A180000}"/>
    <cellStyle name="Hed Side Regular 6 2 2" xfId="6220" xr:uid="{00000000-0005-0000-0000-00004B180000}"/>
    <cellStyle name="Hed Side Regular 6 2 2 2" xfId="6221" xr:uid="{00000000-0005-0000-0000-00004C180000}"/>
    <cellStyle name="Hed Side Regular 6 2 2 2 2" xfId="6222" xr:uid="{00000000-0005-0000-0000-00004D180000}"/>
    <cellStyle name="Hed Side Regular 6 2 2 3" xfId="6223" xr:uid="{00000000-0005-0000-0000-00004E180000}"/>
    <cellStyle name="Hed Side Regular 6 2 3" xfId="6224" xr:uid="{00000000-0005-0000-0000-00004F180000}"/>
    <cellStyle name="Hed Side Regular 6 2 3 2" xfId="6225" xr:uid="{00000000-0005-0000-0000-000050180000}"/>
    <cellStyle name="Hed Side Regular 6 2 4" xfId="6226" xr:uid="{00000000-0005-0000-0000-000051180000}"/>
    <cellStyle name="Hed Side Regular 6 3" xfId="6227" xr:uid="{00000000-0005-0000-0000-000052180000}"/>
    <cellStyle name="Hed Side Regular 6 3 2" xfId="6228" xr:uid="{00000000-0005-0000-0000-000053180000}"/>
    <cellStyle name="Hed Side Regular 6 3 2 2" xfId="6229" xr:uid="{00000000-0005-0000-0000-000054180000}"/>
    <cellStyle name="Hed Side Regular 6 3 2 2 2" xfId="6230" xr:uid="{00000000-0005-0000-0000-000055180000}"/>
    <cellStyle name="Hed Side Regular 6 3 2 3" xfId="6231" xr:uid="{00000000-0005-0000-0000-000056180000}"/>
    <cellStyle name="Hed Side Regular 6 3 3" xfId="6232" xr:uid="{00000000-0005-0000-0000-000057180000}"/>
    <cellStyle name="Hed Side Regular 6 3 3 2" xfId="6233" xr:uid="{00000000-0005-0000-0000-000058180000}"/>
    <cellStyle name="Hed Side Regular 6 3 4" xfId="6234" xr:uid="{00000000-0005-0000-0000-000059180000}"/>
    <cellStyle name="Hed Side Regular 6 4" xfId="6235" xr:uid="{00000000-0005-0000-0000-00005A180000}"/>
    <cellStyle name="Hed Side Regular 6 4 2" xfId="6236" xr:uid="{00000000-0005-0000-0000-00005B180000}"/>
    <cellStyle name="Hed Side Regular 6 4 2 2" xfId="6237" xr:uid="{00000000-0005-0000-0000-00005C180000}"/>
    <cellStyle name="Hed Side Regular 6 4 3" xfId="6238" xr:uid="{00000000-0005-0000-0000-00005D180000}"/>
    <cellStyle name="Hed Side Regular 6 5" xfId="6239" xr:uid="{00000000-0005-0000-0000-00005E180000}"/>
    <cellStyle name="Hed Side Regular 7" xfId="6240" xr:uid="{00000000-0005-0000-0000-00005F180000}"/>
    <cellStyle name="Hed Side Regular 7 2" xfId="6241" xr:uid="{00000000-0005-0000-0000-000060180000}"/>
    <cellStyle name="Hed Side Regular 7 2 2" xfId="6242" xr:uid="{00000000-0005-0000-0000-000061180000}"/>
    <cellStyle name="Hed Side Regular 7 2 2 2" xfId="6243" xr:uid="{00000000-0005-0000-0000-000062180000}"/>
    <cellStyle name="Hed Side Regular 7 2 2 2 2" xfId="6244" xr:uid="{00000000-0005-0000-0000-000063180000}"/>
    <cellStyle name="Hed Side Regular 7 2 2 3" xfId="6245" xr:uid="{00000000-0005-0000-0000-000064180000}"/>
    <cellStyle name="Hed Side Regular 7 2 3" xfId="6246" xr:uid="{00000000-0005-0000-0000-000065180000}"/>
    <cellStyle name="Hed Side Regular 7 2 3 2" xfId="6247" xr:uid="{00000000-0005-0000-0000-000066180000}"/>
    <cellStyle name="Hed Side Regular 7 2 4" xfId="6248" xr:uid="{00000000-0005-0000-0000-000067180000}"/>
    <cellStyle name="Hed Side Regular 7 3" xfId="6249" xr:uid="{00000000-0005-0000-0000-000068180000}"/>
    <cellStyle name="Hed Side Regular 7 3 2" xfId="6250" xr:uid="{00000000-0005-0000-0000-000069180000}"/>
    <cellStyle name="Hed Side Regular 7 3 2 2" xfId="6251" xr:uid="{00000000-0005-0000-0000-00006A180000}"/>
    <cellStyle name="Hed Side Regular 7 3 3" xfId="6252" xr:uid="{00000000-0005-0000-0000-00006B180000}"/>
    <cellStyle name="Hed Side Regular 7 4" xfId="6253" xr:uid="{00000000-0005-0000-0000-00006C180000}"/>
    <cellStyle name="Hed Side Regular 7 4 2" xfId="6254" xr:uid="{00000000-0005-0000-0000-00006D180000}"/>
    <cellStyle name="Hed Side Regular 7 5" xfId="6255" xr:uid="{00000000-0005-0000-0000-00006E180000}"/>
    <cellStyle name="Hed Side Regular 8" xfId="6256" xr:uid="{00000000-0005-0000-0000-00006F180000}"/>
    <cellStyle name="Hed Side Regular 8 2" xfId="6257" xr:uid="{00000000-0005-0000-0000-000070180000}"/>
    <cellStyle name="Hed Side Regular 8 2 2" xfId="6258" xr:uid="{00000000-0005-0000-0000-000071180000}"/>
    <cellStyle name="Hed Side Regular 8 2 2 2" xfId="6259" xr:uid="{00000000-0005-0000-0000-000072180000}"/>
    <cellStyle name="Hed Side Regular 8 2 3" xfId="6260" xr:uid="{00000000-0005-0000-0000-000073180000}"/>
    <cellStyle name="Hed Side Regular 8 3" xfId="6261" xr:uid="{00000000-0005-0000-0000-000074180000}"/>
    <cellStyle name="Hed Side Regular 8 3 2" xfId="6262" xr:uid="{00000000-0005-0000-0000-000075180000}"/>
    <cellStyle name="Hed Side Regular 8 4" xfId="6263" xr:uid="{00000000-0005-0000-0000-000076180000}"/>
    <cellStyle name="Hed Side Regular 9" xfId="6264" xr:uid="{00000000-0005-0000-0000-000077180000}"/>
    <cellStyle name="Hed Side Regular_Regular" xfId="6265" xr:uid="{00000000-0005-0000-0000-000078180000}"/>
    <cellStyle name="Hed Side_1-1A-Regular" xfId="6266" xr:uid="{00000000-0005-0000-0000-000079180000}"/>
    <cellStyle name="Hed Top" xfId="6267" xr:uid="{00000000-0005-0000-0000-00007A180000}"/>
    <cellStyle name="Hed Top - SECTION" xfId="6268" xr:uid="{00000000-0005-0000-0000-00007B180000}"/>
    <cellStyle name="Hed Top - SECTION 2" xfId="6269" xr:uid="{00000000-0005-0000-0000-00007C180000}"/>
    <cellStyle name="Hed Top - SECTION 2 2" xfId="6270" xr:uid="{00000000-0005-0000-0000-00007D180000}"/>
    <cellStyle name="Hed Top - SECTION 2 2 2" xfId="6271" xr:uid="{00000000-0005-0000-0000-00007E180000}"/>
    <cellStyle name="Hed Top - SECTION 2 2 2 2" xfId="6272" xr:uid="{00000000-0005-0000-0000-00007F180000}"/>
    <cellStyle name="Hed Top - SECTION 2 2 2 2 2" xfId="6273" xr:uid="{00000000-0005-0000-0000-000080180000}"/>
    <cellStyle name="Hed Top - SECTION 2 2 2 2 2 2" xfId="6274" xr:uid="{00000000-0005-0000-0000-000081180000}"/>
    <cellStyle name="Hed Top - SECTION 2 2 2 2 2 2 2" xfId="6275" xr:uid="{00000000-0005-0000-0000-000082180000}"/>
    <cellStyle name="Hed Top - SECTION 2 2 2 2 2 2 3" xfId="6276" xr:uid="{00000000-0005-0000-0000-000083180000}"/>
    <cellStyle name="Hed Top - SECTION 2 2 2 2 2 3" xfId="6277" xr:uid="{00000000-0005-0000-0000-000084180000}"/>
    <cellStyle name="Hed Top - SECTION 2 2 2 2 2 4" xfId="6278" xr:uid="{00000000-0005-0000-0000-000085180000}"/>
    <cellStyle name="Hed Top - SECTION 2 2 2 2 3" xfId="6279" xr:uid="{00000000-0005-0000-0000-000086180000}"/>
    <cellStyle name="Hed Top - SECTION 2 2 2 2 3 2" xfId="6280" xr:uid="{00000000-0005-0000-0000-000087180000}"/>
    <cellStyle name="Hed Top - SECTION 2 2 2 2 3 2 2" xfId="6281" xr:uid="{00000000-0005-0000-0000-000088180000}"/>
    <cellStyle name="Hed Top - SECTION 2 2 2 2 3 2 3" xfId="6282" xr:uid="{00000000-0005-0000-0000-000089180000}"/>
    <cellStyle name="Hed Top - SECTION 2 2 2 2 3 3" xfId="6283" xr:uid="{00000000-0005-0000-0000-00008A180000}"/>
    <cellStyle name="Hed Top - SECTION 2 2 2 2 3 4" xfId="6284" xr:uid="{00000000-0005-0000-0000-00008B180000}"/>
    <cellStyle name="Hed Top - SECTION 2 2 2 2 4" xfId="6285" xr:uid="{00000000-0005-0000-0000-00008C180000}"/>
    <cellStyle name="Hed Top - SECTION 2 2 2 2 4 2" xfId="6286" xr:uid="{00000000-0005-0000-0000-00008D180000}"/>
    <cellStyle name="Hed Top - SECTION 2 2 2 2 4 3" xfId="6287" xr:uid="{00000000-0005-0000-0000-00008E180000}"/>
    <cellStyle name="Hed Top - SECTION 2 2 2 2 5" xfId="6288" xr:uid="{00000000-0005-0000-0000-00008F180000}"/>
    <cellStyle name="Hed Top - SECTION 2 2 2 2 6" xfId="6289" xr:uid="{00000000-0005-0000-0000-000090180000}"/>
    <cellStyle name="Hed Top - SECTION 2 2 3" xfId="6290" xr:uid="{00000000-0005-0000-0000-000091180000}"/>
    <cellStyle name="Hed Top - SECTION 2 2 3 2" xfId="6291" xr:uid="{00000000-0005-0000-0000-000092180000}"/>
    <cellStyle name="Hed Top - SECTION 2 2 3 2 2" xfId="6292" xr:uid="{00000000-0005-0000-0000-000093180000}"/>
    <cellStyle name="Hed Top - SECTION 2 2 3 2 2 2" xfId="6293" xr:uid="{00000000-0005-0000-0000-000094180000}"/>
    <cellStyle name="Hed Top - SECTION 2 2 3 2 2 2 2" xfId="6294" xr:uid="{00000000-0005-0000-0000-000095180000}"/>
    <cellStyle name="Hed Top - SECTION 2 2 3 2 2 2 3" xfId="6295" xr:uid="{00000000-0005-0000-0000-000096180000}"/>
    <cellStyle name="Hed Top - SECTION 2 2 3 2 2 3" xfId="6296" xr:uid="{00000000-0005-0000-0000-000097180000}"/>
    <cellStyle name="Hed Top - SECTION 2 2 3 2 2 4" xfId="6297" xr:uid="{00000000-0005-0000-0000-000098180000}"/>
    <cellStyle name="Hed Top - SECTION 2 2 3 3" xfId="6298" xr:uid="{00000000-0005-0000-0000-000099180000}"/>
    <cellStyle name="Hed Top - SECTION 2 2 3 3 2" xfId="6299" xr:uid="{00000000-0005-0000-0000-00009A180000}"/>
    <cellStyle name="Hed Top - SECTION 2 2 3 3 2 2" xfId="6300" xr:uid="{00000000-0005-0000-0000-00009B180000}"/>
    <cellStyle name="Hed Top - SECTION 2 2 3 3 2 3" xfId="6301" xr:uid="{00000000-0005-0000-0000-00009C180000}"/>
    <cellStyle name="Hed Top - SECTION 2 2 3 3 3" xfId="6302" xr:uid="{00000000-0005-0000-0000-00009D180000}"/>
    <cellStyle name="Hed Top - SECTION 2 2 3 3 4" xfId="6303" xr:uid="{00000000-0005-0000-0000-00009E180000}"/>
    <cellStyle name="Hed Top - SECTION 2 2 3 4" xfId="6304" xr:uid="{00000000-0005-0000-0000-00009F180000}"/>
    <cellStyle name="Hed Top - SECTION 2 2 3 4 2" xfId="6305" xr:uid="{00000000-0005-0000-0000-0000A0180000}"/>
    <cellStyle name="Hed Top - SECTION 2 2 3 4 2 2" xfId="6306" xr:uid="{00000000-0005-0000-0000-0000A1180000}"/>
    <cellStyle name="Hed Top - SECTION 2 2 3 4 2 3" xfId="6307" xr:uid="{00000000-0005-0000-0000-0000A2180000}"/>
    <cellStyle name="Hed Top - SECTION 2 2 3 4 3" xfId="6308" xr:uid="{00000000-0005-0000-0000-0000A3180000}"/>
    <cellStyle name="Hed Top - SECTION 2 2 3 4 4" xfId="6309" xr:uid="{00000000-0005-0000-0000-0000A4180000}"/>
    <cellStyle name="Hed Top - SECTION 2 2 3 5" xfId="6310" xr:uid="{00000000-0005-0000-0000-0000A5180000}"/>
    <cellStyle name="Hed Top - SECTION 2 2 3 5 2" xfId="6311" xr:uid="{00000000-0005-0000-0000-0000A6180000}"/>
    <cellStyle name="Hed Top - SECTION 2 2 3 5 3" xfId="6312" xr:uid="{00000000-0005-0000-0000-0000A7180000}"/>
    <cellStyle name="Hed Top - SECTION 2 2 3 6" xfId="6313" xr:uid="{00000000-0005-0000-0000-0000A8180000}"/>
    <cellStyle name="Hed Top - SECTION 2 2 4" xfId="6314" xr:uid="{00000000-0005-0000-0000-0000A9180000}"/>
    <cellStyle name="Hed Top - SECTION 2 2 4 2" xfId="6315" xr:uid="{00000000-0005-0000-0000-0000AA180000}"/>
    <cellStyle name="Hed Top - SECTION 2 2 4 2 2" xfId="6316" xr:uid="{00000000-0005-0000-0000-0000AB180000}"/>
    <cellStyle name="Hed Top - SECTION 2 2 4 2 2 2" xfId="6317" xr:uid="{00000000-0005-0000-0000-0000AC180000}"/>
    <cellStyle name="Hed Top - SECTION 2 2 4 2 2 3" xfId="6318" xr:uid="{00000000-0005-0000-0000-0000AD180000}"/>
    <cellStyle name="Hed Top - SECTION 2 2 4 2 3" xfId="6319" xr:uid="{00000000-0005-0000-0000-0000AE180000}"/>
    <cellStyle name="Hed Top - SECTION 2 2 4 2 4" xfId="6320" xr:uid="{00000000-0005-0000-0000-0000AF180000}"/>
    <cellStyle name="Hed Top - SECTION 2 2 4 3" xfId="6321" xr:uid="{00000000-0005-0000-0000-0000B0180000}"/>
    <cellStyle name="Hed Top - SECTION 2 2 4 3 2" xfId="6322" xr:uid="{00000000-0005-0000-0000-0000B1180000}"/>
    <cellStyle name="Hed Top - SECTION 2 2 4 3 2 2" xfId="6323" xr:uid="{00000000-0005-0000-0000-0000B2180000}"/>
    <cellStyle name="Hed Top - SECTION 2 2 4 3 2 3" xfId="6324" xr:uid="{00000000-0005-0000-0000-0000B3180000}"/>
    <cellStyle name="Hed Top - SECTION 2 2 4 3 3" xfId="6325" xr:uid="{00000000-0005-0000-0000-0000B4180000}"/>
    <cellStyle name="Hed Top - SECTION 2 2 4 3 4" xfId="6326" xr:uid="{00000000-0005-0000-0000-0000B5180000}"/>
    <cellStyle name="Hed Top - SECTION 2 2 4 4" xfId="6327" xr:uid="{00000000-0005-0000-0000-0000B6180000}"/>
    <cellStyle name="Hed Top - SECTION 2 2 4 4 2" xfId="6328" xr:uid="{00000000-0005-0000-0000-0000B7180000}"/>
    <cellStyle name="Hed Top - SECTION 2 2 4 4 3" xfId="6329" xr:uid="{00000000-0005-0000-0000-0000B8180000}"/>
    <cellStyle name="Hed Top - SECTION 2 2 4 5" xfId="6330" xr:uid="{00000000-0005-0000-0000-0000B9180000}"/>
    <cellStyle name="Hed Top - SECTION 2 2 4 6" xfId="6331" xr:uid="{00000000-0005-0000-0000-0000BA180000}"/>
    <cellStyle name="Hed Top - SECTION 2 2 5" xfId="6332" xr:uid="{00000000-0005-0000-0000-0000BB180000}"/>
    <cellStyle name="Hed Top - SECTION 2 2 5 2" xfId="6333" xr:uid="{00000000-0005-0000-0000-0000BC180000}"/>
    <cellStyle name="Hed Top - SECTION 2 2 5 3" xfId="6334" xr:uid="{00000000-0005-0000-0000-0000BD180000}"/>
    <cellStyle name="Hed Top - SECTION 2 2 6" xfId="6335" xr:uid="{00000000-0005-0000-0000-0000BE180000}"/>
    <cellStyle name="Hed Top - SECTION 2 3" xfId="6336" xr:uid="{00000000-0005-0000-0000-0000BF180000}"/>
    <cellStyle name="Hed Top - SECTION 2 3 2" xfId="6337" xr:uid="{00000000-0005-0000-0000-0000C0180000}"/>
    <cellStyle name="Hed Top - SECTION 2 3 2 2" xfId="6338" xr:uid="{00000000-0005-0000-0000-0000C1180000}"/>
    <cellStyle name="Hed Top - SECTION 2 3 2 2 2" xfId="6339" xr:uid="{00000000-0005-0000-0000-0000C2180000}"/>
    <cellStyle name="Hed Top - SECTION 2 3 2 2 2 2" xfId="6340" xr:uid="{00000000-0005-0000-0000-0000C3180000}"/>
    <cellStyle name="Hed Top - SECTION 2 3 2 2 2 2 2" xfId="6341" xr:uid="{00000000-0005-0000-0000-0000C4180000}"/>
    <cellStyle name="Hed Top - SECTION 2 3 2 2 2 2 3" xfId="6342" xr:uid="{00000000-0005-0000-0000-0000C5180000}"/>
    <cellStyle name="Hed Top - SECTION 2 3 2 2 2 3" xfId="6343" xr:uid="{00000000-0005-0000-0000-0000C6180000}"/>
    <cellStyle name="Hed Top - SECTION 2 3 2 2 2 4" xfId="6344" xr:uid="{00000000-0005-0000-0000-0000C7180000}"/>
    <cellStyle name="Hed Top - SECTION 2 3 2 2 3" xfId="6345" xr:uid="{00000000-0005-0000-0000-0000C8180000}"/>
    <cellStyle name="Hed Top - SECTION 2 3 2 2 3 2" xfId="6346" xr:uid="{00000000-0005-0000-0000-0000C9180000}"/>
    <cellStyle name="Hed Top - SECTION 2 3 2 2 3 2 2" xfId="6347" xr:uid="{00000000-0005-0000-0000-0000CA180000}"/>
    <cellStyle name="Hed Top - SECTION 2 3 2 2 3 2 3" xfId="6348" xr:uid="{00000000-0005-0000-0000-0000CB180000}"/>
    <cellStyle name="Hed Top - SECTION 2 3 2 2 3 3" xfId="6349" xr:uid="{00000000-0005-0000-0000-0000CC180000}"/>
    <cellStyle name="Hed Top - SECTION 2 3 2 2 3 4" xfId="6350" xr:uid="{00000000-0005-0000-0000-0000CD180000}"/>
    <cellStyle name="Hed Top - SECTION 2 3 2 2 4" xfId="6351" xr:uid="{00000000-0005-0000-0000-0000CE180000}"/>
    <cellStyle name="Hed Top - SECTION 2 3 2 2 4 2" xfId="6352" xr:uid="{00000000-0005-0000-0000-0000CF180000}"/>
    <cellStyle name="Hed Top - SECTION 2 3 2 2 4 3" xfId="6353" xr:uid="{00000000-0005-0000-0000-0000D0180000}"/>
    <cellStyle name="Hed Top - SECTION 2 3 2 2 5" xfId="6354" xr:uid="{00000000-0005-0000-0000-0000D1180000}"/>
    <cellStyle name="Hed Top - SECTION 2 3 2 2 6" xfId="6355" xr:uid="{00000000-0005-0000-0000-0000D2180000}"/>
    <cellStyle name="Hed Top - SECTION 2 3 3" xfId="6356" xr:uid="{00000000-0005-0000-0000-0000D3180000}"/>
    <cellStyle name="Hed Top - SECTION 2 3 3 2" xfId="6357" xr:uid="{00000000-0005-0000-0000-0000D4180000}"/>
    <cellStyle name="Hed Top - SECTION 2 3 3 2 2" xfId="6358" xr:uid="{00000000-0005-0000-0000-0000D5180000}"/>
    <cellStyle name="Hed Top - SECTION 2 3 3 2 2 2" xfId="6359" xr:uid="{00000000-0005-0000-0000-0000D6180000}"/>
    <cellStyle name="Hed Top - SECTION 2 3 3 2 2 2 2" xfId="6360" xr:uid="{00000000-0005-0000-0000-0000D7180000}"/>
    <cellStyle name="Hed Top - SECTION 2 3 3 2 2 2 3" xfId="6361" xr:uid="{00000000-0005-0000-0000-0000D8180000}"/>
    <cellStyle name="Hed Top - SECTION 2 3 3 2 2 3" xfId="6362" xr:uid="{00000000-0005-0000-0000-0000D9180000}"/>
    <cellStyle name="Hed Top - SECTION 2 3 3 2 2 4" xfId="6363" xr:uid="{00000000-0005-0000-0000-0000DA180000}"/>
    <cellStyle name="Hed Top - SECTION 2 3 3 3" xfId="6364" xr:uid="{00000000-0005-0000-0000-0000DB180000}"/>
    <cellStyle name="Hed Top - SECTION 2 3 3 3 2" xfId="6365" xr:uid="{00000000-0005-0000-0000-0000DC180000}"/>
    <cellStyle name="Hed Top - SECTION 2 3 3 3 2 2" xfId="6366" xr:uid="{00000000-0005-0000-0000-0000DD180000}"/>
    <cellStyle name="Hed Top - SECTION 2 3 3 3 2 3" xfId="6367" xr:uid="{00000000-0005-0000-0000-0000DE180000}"/>
    <cellStyle name="Hed Top - SECTION 2 3 3 3 3" xfId="6368" xr:uid="{00000000-0005-0000-0000-0000DF180000}"/>
    <cellStyle name="Hed Top - SECTION 2 3 3 3 4" xfId="6369" xr:uid="{00000000-0005-0000-0000-0000E0180000}"/>
    <cellStyle name="Hed Top - SECTION 2 3 3 4" xfId="6370" xr:uid="{00000000-0005-0000-0000-0000E1180000}"/>
    <cellStyle name="Hed Top - SECTION 2 3 3 4 2" xfId="6371" xr:uid="{00000000-0005-0000-0000-0000E2180000}"/>
    <cellStyle name="Hed Top - SECTION 2 3 3 4 2 2" xfId="6372" xr:uid="{00000000-0005-0000-0000-0000E3180000}"/>
    <cellStyle name="Hed Top - SECTION 2 3 3 4 2 3" xfId="6373" xr:uid="{00000000-0005-0000-0000-0000E4180000}"/>
    <cellStyle name="Hed Top - SECTION 2 3 3 4 3" xfId="6374" xr:uid="{00000000-0005-0000-0000-0000E5180000}"/>
    <cellStyle name="Hed Top - SECTION 2 3 3 4 4" xfId="6375" xr:uid="{00000000-0005-0000-0000-0000E6180000}"/>
    <cellStyle name="Hed Top - SECTION 2 3 3 5" xfId="6376" xr:uid="{00000000-0005-0000-0000-0000E7180000}"/>
    <cellStyle name="Hed Top - SECTION 2 3 3 5 2" xfId="6377" xr:uid="{00000000-0005-0000-0000-0000E8180000}"/>
    <cellStyle name="Hed Top - SECTION 2 3 3 5 3" xfId="6378" xr:uid="{00000000-0005-0000-0000-0000E9180000}"/>
    <cellStyle name="Hed Top - SECTION 2 3 3 6" xfId="6379" xr:uid="{00000000-0005-0000-0000-0000EA180000}"/>
    <cellStyle name="Hed Top - SECTION 2 3 4" xfId="6380" xr:uid="{00000000-0005-0000-0000-0000EB180000}"/>
    <cellStyle name="Hed Top - SECTION 2 3 4 2" xfId="6381" xr:uid="{00000000-0005-0000-0000-0000EC180000}"/>
    <cellStyle name="Hed Top - SECTION 2 3 4 2 2" xfId="6382" xr:uid="{00000000-0005-0000-0000-0000ED180000}"/>
    <cellStyle name="Hed Top - SECTION 2 3 4 2 2 2" xfId="6383" xr:uid="{00000000-0005-0000-0000-0000EE180000}"/>
    <cellStyle name="Hed Top - SECTION 2 3 4 2 2 3" xfId="6384" xr:uid="{00000000-0005-0000-0000-0000EF180000}"/>
    <cellStyle name="Hed Top - SECTION 2 3 4 2 3" xfId="6385" xr:uid="{00000000-0005-0000-0000-0000F0180000}"/>
    <cellStyle name="Hed Top - SECTION 2 3 4 2 4" xfId="6386" xr:uid="{00000000-0005-0000-0000-0000F1180000}"/>
    <cellStyle name="Hed Top - SECTION 2 3 4 3" xfId="6387" xr:uid="{00000000-0005-0000-0000-0000F2180000}"/>
    <cellStyle name="Hed Top - SECTION 2 3 4 3 2" xfId="6388" xr:uid="{00000000-0005-0000-0000-0000F3180000}"/>
    <cellStyle name="Hed Top - SECTION 2 3 4 3 2 2" xfId="6389" xr:uid="{00000000-0005-0000-0000-0000F4180000}"/>
    <cellStyle name="Hed Top - SECTION 2 3 4 3 2 3" xfId="6390" xr:uid="{00000000-0005-0000-0000-0000F5180000}"/>
    <cellStyle name="Hed Top - SECTION 2 3 4 3 3" xfId="6391" xr:uid="{00000000-0005-0000-0000-0000F6180000}"/>
    <cellStyle name="Hed Top - SECTION 2 3 4 3 4" xfId="6392" xr:uid="{00000000-0005-0000-0000-0000F7180000}"/>
    <cellStyle name="Hed Top - SECTION 2 3 4 4" xfId="6393" xr:uid="{00000000-0005-0000-0000-0000F8180000}"/>
    <cellStyle name="Hed Top - SECTION 2 3 4 4 2" xfId="6394" xr:uid="{00000000-0005-0000-0000-0000F9180000}"/>
    <cellStyle name="Hed Top - SECTION 2 3 4 4 3" xfId="6395" xr:uid="{00000000-0005-0000-0000-0000FA180000}"/>
    <cellStyle name="Hed Top - SECTION 2 3 4 5" xfId="6396" xr:uid="{00000000-0005-0000-0000-0000FB180000}"/>
    <cellStyle name="Hed Top - SECTION 2 3 4 6" xfId="6397" xr:uid="{00000000-0005-0000-0000-0000FC180000}"/>
    <cellStyle name="Hed Top - SECTION 2 3 5" xfId="6398" xr:uid="{00000000-0005-0000-0000-0000FD180000}"/>
    <cellStyle name="Hed Top - SECTION 2 3 5 2" xfId="6399" xr:uid="{00000000-0005-0000-0000-0000FE180000}"/>
    <cellStyle name="Hed Top - SECTION 2 3 5 3" xfId="6400" xr:uid="{00000000-0005-0000-0000-0000FF180000}"/>
    <cellStyle name="Hed Top - SECTION 2 3 6" xfId="6401" xr:uid="{00000000-0005-0000-0000-000000190000}"/>
    <cellStyle name="Hed Top - SECTION 2 4" xfId="6402" xr:uid="{00000000-0005-0000-0000-000001190000}"/>
    <cellStyle name="Hed Top - SECTION 2 4 2" xfId="6403" xr:uid="{00000000-0005-0000-0000-000002190000}"/>
    <cellStyle name="Hed Top - SECTION 2 4 2 2" xfId="6404" xr:uid="{00000000-0005-0000-0000-000003190000}"/>
    <cellStyle name="Hed Top - SECTION 2 4 2 2 2" xfId="6405" xr:uid="{00000000-0005-0000-0000-000004190000}"/>
    <cellStyle name="Hed Top - SECTION 2 4 2 2 2 2" xfId="6406" xr:uid="{00000000-0005-0000-0000-000005190000}"/>
    <cellStyle name="Hed Top - SECTION 2 4 2 2 2 3" xfId="6407" xr:uid="{00000000-0005-0000-0000-000006190000}"/>
    <cellStyle name="Hed Top - SECTION 2 4 2 2 3" xfId="6408" xr:uid="{00000000-0005-0000-0000-000007190000}"/>
    <cellStyle name="Hed Top - SECTION 2 4 2 2 4" xfId="6409" xr:uid="{00000000-0005-0000-0000-000008190000}"/>
    <cellStyle name="Hed Top - SECTION 2 4 2 3" xfId="6410" xr:uid="{00000000-0005-0000-0000-000009190000}"/>
    <cellStyle name="Hed Top - SECTION 2 4 2 3 2" xfId="6411" xr:uid="{00000000-0005-0000-0000-00000A190000}"/>
    <cellStyle name="Hed Top - SECTION 2 4 2 3 2 2" xfId="6412" xr:uid="{00000000-0005-0000-0000-00000B190000}"/>
    <cellStyle name="Hed Top - SECTION 2 4 2 3 2 3" xfId="6413" xr:uid="{00000000-0005-0000-0000-00000C190000}"/>
    <cellStyle name="Hed Top - SECTION 2 4 2 3 3" xfId="6414" xr:uid="{00000000-0005-0000-0000-00000D190000}"/>
    <cellStyle name="Hed Top - SECTION 2 4 2 3 4" xfId="6415" xr:uid="{00000000-0005-0000-0000-00000E190000}"/>
    <cellStyle name="Hed Top - SECTION 2 4 2 4" xfId="6416" xr:uid="{00000000-0005-0000-0000-00000F190000}"/>
    <cellStyle name="Hed Top - SECTION 2 4 2 4 2" xfId="6417" xr:uid="{00000000-0005-0000-0000-000010190000}"/>
    <cellStyle name="Hed Top - SECTION 2 4 2 4 3" xfId="6418" xr:uid="{00000000-0005-0000-0000-000011190000}"/>
    <cellStyle name="Hed Top - SECTION 2 4 2 5" xfId="6419" xr:uid="{00000000-0005-0000-0000-000012190000}"/>
    <cellStyle name="Hed Top - SECTION 2 4 2 6" xfId="6420" xr:uid="{00000000-0005-0000-0000-000013190000}"/>
    <cellStyle name="Hed Top - SECTION 2 5" xfId="6421" xr:uid="{00000000-0005-0000-0000-000014190000}"/>
    <cellStyle name="Hed Top - SECTION 2 5 2" xfId="6422" xr:uid="{00000000-0005-0000-0000-000015190000}"/>
    <cellStyle name="Hed Top - SECTION 2 5 2 2" xfId="6423" xr:uid="{00000000-0005-0000-0000-000016190000}"/>
    <cellStyle name="Hed Top - SECTION 2 5 2 2 2" xfId="6424" xr:uid="{00000000-0005-0000-0000-000017190000}"/>
    <cellStyle name="Hed Top - SECTION 2 5 2 2 2 2" xfId="6425" xr:uid="{00000000-0005-0000-0000-000018190000}"/>
    <cellStyle name="Hed Top - SECTION 2 5 2 2 2 3" xfId="6426" xr:uid="{00000000-0005-0000-0000-000019190000}"/>
    <cellStyle name="Hed Top - SECTION 2 5 2 2 3" xfId="6427" xr:uid="{00000000-0005-0000-0000-00001A190000}"/>
    <cellStyle name="Hed Top - SECTION 2 5 2 2 4" xfId="6428" xr:uid="{00000000-0005-0000-0000-00001B190000}"/>
    <cellStyle name="Hed Top - SECTION 2 5 3" xfId="6429" xr:uid="{00000000-0005-0000-0000-00001C190000}"/>
    <cellStyle name="Hed Top - SECTION 2 5 3 2" xfId="6430" xr:uid="{00000000-0005-0000-0000-00001D190000}"/>
    <cellStyle name="Hed Top - SECTION 2 5 3 2 2" xfId="6431" xr:uid="{00000000-0005-0000-0000-00001E190000}"/>
    <cellStyle name="Hed Top - SECTION 2 5 3 2 3" xfId="6432" xr:uid="{00000000-0005-0000-0000-00001F190000}"/>
    <cellStyle name="Hed Top - SECTION 2 5 3 3" xfId="6433" xr:uid="{00000000-0005-0000-0000-000020190000}"/>
    <cellStyle name="Hed Top - SECTION 2 5 3 4" xfId="6434" xr:uid="{00000000-0005-0000-0000-000021190000}"/>
    <cellStyle name="Hed Top - SECTION 2 5 4" xfId="6435" xr:uid="{00000000-0005-0000-0000-000022190000}"/>
    <cellStyle name="Hed Top - SECTION 2 5 4 2" xfId="6436" xr:uid="{00000000-0005-0000-0000-000023190000}"/>
    <cellStyle name="Hed Top - SECTION 2 5 4 2 2" xfId="6437" xr:uid="{00000000-0005-0000-0000-000024190000}"/>
    <cellStyle name="Hed Top - SECTION 2 5 4 2 3" xfId="6438" xr:uid="{00000000-0005-0000-0000-000025190000}"/>
    <cellStyle name="Hed Top - SECTION 2 5 4 3" xfId="6439" xr:uid="{00000000-0005-0000-0000-000026190000}"/>
    <cellStyle name="Hed Top - SECTION 2 5 4 4" xfId="6440" xr:uid="{00000000-0005-0000-0000-000027190000}"/>
    <cellStyle name="Hed Top - SECTION 2 5 5" xfId="6441" xr:uid="{00000000-0005-0000-0000-000028190000}"/>
    <cellStyle name="Hed Top - SECTION 2 5 5 2" xfId="6442" xr:uid="{00000000-0005-0000-0000-000029190000}"/>
    <cellStyle name="Hed Top - SECTION 2 5 5 3" xfId="6443" xr:uid="{00000000-0005-0000-0000-00002A190000}"/>
    <cellStyle name="Hed Top - SECTION 2 5 6" xfId="6444" xr:uid="{00000000-0005-0000-0000-00002B190000}"/>
    <cellStyle name="Hed Top - SECTION 2 6" xfId="6445" xr:uid="{00000000-0005-0000-0000-00002C190000}"/>
    <cellStyle name="Hed Top - SECTION 2 6 2" xfId="6446" xr:uid="{00000000-0005-0000-0000-00002D190000}"/>
    <cellStyle name="Hed Top - SECTION 2 6 2 2" xfId="6447" xr:uid="{00000000-0005-0000-0000-00002E190000}"/>
    <cellStyle name="Hed Top - SECTION 2 6 2 2 2" xfId="6448" xr:uid="{00000000-0005-0000-0000-00002F190000}"/>
    <cellStyle name="Hed Top - SECTION 2 6 2 2 3" xfId="6449" xr:uid="{00000000-0005-0000-0000-000030190000}"/>
    <cellStyle name="Hed Top - SECTION 2 6 2 3" xfId="6450" xr:uid="{00000000-0005-0000-0000-000031190000}"/>
    <cellStyle name="Hed Top - SECTION 2 6 2 4" xfId="6451" xr:uid="{00000000-0005-0000-0000-000032190000}"/>
    <cellStyle name="Hed Top - SECTION 2 6 3" xfId="6452" xr:uid="{00000000-0005-0000-0000-000033190000}"/>
    <cellStyle name="Hed Top - SECTION 2 6 3 2" xfId="6453" xr:uid="{00000000-0005-0000-0000-000034190000}"/>
    <cellStyle name="Hed Top - SECTION 2 6 3 2 2" xfId="6454" xr:uid="{00000000-0005-0000-0000-000035190000}"/>
    <cellStyle name="Hed Top - SECTION 2 6 3 2 3" xfId="6455" xr:uid="{00000000-0005-0000-0000-000036190000}"/>
    <cellStyle name="Hed Top - SECTION 2 6 3 3" xfId="6456" xr:uid="{00000000-0005-0000-0000-000037190000}"/>
    <cellStyle name="Hed Top - SECTION 2 6 3 4" xfId="6457" xr:uid="{00000000-0005-0000-0000-000038190000}"/>
    <cellStyle name="Hed Top - SECTION 2 6 4" xfId="6458" xr:uid="{00000000-0005-0000-0000-000039190000}"/>
    <cellStyle name="Hed Top - SECTION 2 6 4 2" xfId="6459" xr:uid="{00000000-0005-0000-0000-00003A190000}"/>
    <cellStyle name="Hed Top - SECTION 2 6 4 3" xfId="6460" xr:uid="{00000000-0005-0000-0000-00003B190000}"/>
    <cellStyle name="Hed Top - SECTION 2 6 5" xfId="6461" xr:uid="{00000000-0005-0000-0000-00003C190000}"/>
    <cellStyle name="Hed Top - SECTION 2 6 6" xfId="6462" xr:uid="{00000000-0005-0000-0000-00003D190000}"/>
    <cellStyle name="Hed Top - SECTION 2 7" xfId="6463" xr:uid="{00000000-0005-0000-0000-00003E190000}"/>
    <cellStyle name="Hed Top - SECTION 2 7 2" xfId="6464" xr:uid="{00000000-0005-0000-0000-00003F190000}"/>
    <cellStyle name="Hed Top - SECTION 2 7 2 2" xfId="6465" xr:uid="{00000000-0005-0000-0000-000040190000}"/>
    <cellStyle name="Hed Top - SECTION 2 7 2 2 2" xfId="6466" xr:uid="{00000000-0005-0000-0000-000041190000}"/>
    <cellStyle name="Hed Top - SECTION 2 7 2 2 3" xfId="6467" xr:uid="{00000000-0005-0000-0000-000042190000}"/>
    <cellStyle name="Hed Top - SECTION 2 7 2 3" xfId="6468" xr:uid="{00000000-0005-0000-0000-000043190000}"/>
    <cellStyle name="Hed Top - SECTION 2 7 2 4" xfId="6469" xr:uid="{00000000-0005-0000-0000-000044190000}"/>
    <cellStyle name="Hed Top - SECTION 2 7 3" xfId="6470" xr:uid="{00000000-0005-0000-0000-000045190000}"/>
    <cellStyle name="Hed Top - SECTION 2 7 3 2" xfId="6471" xr:uid="{00000000-0005-0000-0000-000046190000}"/>
    <cellStyle name="Hed Top - SECTION 2 7 3 3" xfId="6472" xr:uid="{00000000-0005-0000-0000-000047190000}"/>
    <cellStyle name="Hed Top - SECTION 2 7 4" xfId="6473" xr:uid="{00000000-0005-0000-0000-000048190000}"/>
    <cellStyle name="Hed Top - SECTION 2 7 5" xfId="6474" xr:uid="{00000000-0005-0000-0000-000049190000}"/>
    <cellStyle name="Hed Top - SECTION 2 8" xfId="6475" xr:uid="{00000000-0005-0000-0000-00004A190000}"/>
    <cellStyle name="Hed Top - SECTION 2 9" xfId="6476" xr:uid="{00000000-0005-0000-0000-00004B190000}"/>
    <cellStyle name="Hed Top - SECTION 3" xfId="6477" xr:uid="{00000000-0005-0000-0000-00004C190000}"/>
    <cellStyle name="Hed Top - SECTION 3 2" xfId="6478" xr:uid="{00000000-0005-0000-0000-00004D190000}"/>
    <cellStyle name="Hed Top - SECTION 3 2 2" xfId="6479" xr:uid="{00000000-0005-0000-0000-00004E190000}"/>
    <cellStyle name="Hed Top - SECTION 3 2 2 2" xfId="6480" xr:uid="{00000000-0005-0000-0000-00004F190000}"/>
    <cellStyle name="Hed Top - SECTION 3 2 2 2 2" xfId="6481" xr:uid="{00000000-0005-0000-0000-000050190000}"/>
    <cellStyle name="Hed Top - SECTION 3 2 2 2 2 2" xfId="6482" xr:uid="{00000000-0005-0000-0000-000051190000}"/>
    <cellStyle name="Hed Top - SECTION 3 2 2 2 2 2 2" xfId="6483" xr:uid="{00000000-0005-0000-0000-000052190000}"/>
    <cellStyle name="Hed Top - SECTION 3 2 2 2 2 2 3" xfId="6484" xr:uid="{00000000-0005-0000-0000-000053190000}"/>
    <cellStyle name="Hed Top - SECTION 3 2 2 2 2 3" xfId="6485" xr:uid="{00000000-0005-0000-0000-000054190000}"/>
    <cellStyle name="Hed Top - SECTION 3 2 2 2 2 4" xfId="6486" xr:uid="{00000000-0005-0000-0000-000055190000}"/>
    <cellStyle name="Hed Top - SECTION 3 2 2 2 3" xfId="6487" xr:uid="{00000000-0005-0000-0000-000056190000}"/>
    <cellStyle name="Hed Top - SECTION 3 2 2 2 3 2" xfId="6488" xr:uid="{00000000-0005-0000-0000-000057190000}"/>
    <cellStyle name="Hed Top - SECTION 3 2 2 2 3 2 2" xfId="6489" xr:uid="{00000000-0005-0000-0000-000058190000}"/>
    <cellStyle name="Hed Top - SECTION 3 2 2 2 3 2 3" xfId="6490" xr:uid="{00000000-0005-0000-0000-000059190000}"/>
    <cellStyle name="Hed Top - SECTION 3 2 2 2 3 3" xfId="6491" xr:uid="{00000000-0005-0000-0000-00005A190000}"/>
    <cellStyle name="Hed Top - SECTION 3 2 2 2 3 4" xfId="6492" xr:uid="{00000000-0005-0000-0000-00005B190000}"/>
    <cellStyle name="Hed Top - SECTION 3 2 2 2 4" xfId="6493" xr:uid="{00000000-0005-0000-0000-00005C190000}"/>
    <cellStyle name="Hed Top - SECTION 3 2 2 2 4 2" xfId="6494" xr:uid="{00000000-0005-0000-0000-00005D190000}"/>
    <cellStyle name="Hed Top - SECTION 3 2 2 2 4 3" xfId="6495" xr:uid="{00000000-0005-0000-0000-00005E190000}"/>
    <cellStyle name="Hed Top - SECTION 3 2 2 2 5" xfId="6496" xr:uid="{00000000-0005-0000-0000-00005F190000}"/>
    <cellStyle name="Hed Top - SECTION 3 2 2 2 6" xfId="6497" xr:uid="{00000000-0005-0000-0000-000060190000}"/>
    <cellStyle name="Hed Top - SECTION 3 2 3" xfId="6498" xr:uid="{00000000-0005-0000-0000-000061190000}"/>
    <cellStyle name="Hed Top - SECTION 3 2 3 2" xfId="6499" xr:uid="{00000000-0005-0000-0000-000062190000}"/>
    <cellStyle name="Hed Top - SECTION 3 2 3 2 2" xfId="6500" xr:uid="{00000000-0005-0000-0000-000063190000}"/>
    <cellStyle name="Hed Top - SECTION 3 2 3 2 2 2" xfId="6501" xr:uid="{00000000-0005-0000-0000-000064190000}"/>
    <cellStyle name="Hed Top - SECTION 3 2 3 2 2 2 2" xfId="6502" xr:uid="{00000000-0005-0000-0000-000065190000}"/>
    <cellStyle name="Hed Top - SECTION 3 2 3 2 2 2 3" xfId="6503" xr:uid="{00000000-0005-0000-0000-000066190000}"/>
    <cellStyle name="Hed Top - SECTION 3 2 3 2 2 3" xfId="6504" xr:uid="{00000000-0005-0000-0000-000067190000}"/>
    <cellStyle name="Hed Top - SECTION 3 2 3 2 2 4" xfId="6505" xr:uid="{00000000-0005-0000-0000-000068190000}"/>
    <cellStyle name="Hed Top - SECTION 3 2 3 3" xfId="6506" xr:uid="{00000000-0005-0000-0000-000069190000}"/>
    <cellStyle name="Hed Top - SECTION 3 2 3 3 2" xfId="6507" xr:uid="{00000000-0005-0000-0000-00006A190000}"/>
    <cellStyle name="Hed Top - SECTION 3 2 3 3 2 2" xfId="6508" xr:uid="{00000000-0005-0000-0000-00006B190000}"/>
    <cellStyle name="Hed Top - SECTION 3 2 3 3 2 3" xfId="6509" xr:uid="{00000000-0005-0000-0000-00006C190000}"/>
    <cellStyle name="Hed Top - SECTION 3 2 3 3 3" xfId="6510" xr:uid="{00000000-0005-0000-0000-00006D190000}"/>
    <cellStyle name="Hed Top - SECTION 3 2 3 3 4" xfId="6511" xr:uid="{00000000-0005-0000-0000-00006E190000}"/>
    <cellStyle name="Hed Top - SECTION 3 2 3 4" xfId="6512" xr:uid="{00000000-0005-0000-0000-00006F190000}"/>
    <cellStyle name="Hed Top - SECTION 3 2 3 4 2" xfId="6513" xr:uid="{00000000-0005-0000-0000-000070190000}"/>
    <cellStyle name="Hed Top - SECTION 3 2 3 4 2 2" xfId="6514" xr:uid="{00000000-0005-0000-0000-000071190000}"/>
    <cellStyle name="Hed Top - SECTION 3 2 3 4 2 3" xfId="6515" xr:uid="{00000000-0005-0000-0000-000072190000}"/>
    <cellStyle name="Hed Top - SECTION 3 2 3 4 3" xfId="6516" xr:uid="{00000000-0005-0000-0000-000073190000}"/>
    <cellStyle name="Hed Top - SECTION 3 2 3 4 4" xfId="6517" xr:uid="{00000000-0005-0000-0000-000074190000}"/>
    <cellStyle name="Hed Top - SECTION 3 2 3 5" xfId="6518" xr:uid="{00000000-0005-0000-0000-000075190000}"/>
    <cellStyle name="Hed Top - SECTION 3 2 3 5 2" xfId="6519" xr:uid="{00000000-0005-0000-0000-000076190000}"/>
    <cellStyle name="Hed Top - SECTION 3 2 3 5 3" xfId="6520" xr:uid="{00000000-0005-0000-0000-000077190000}"/>
    <cellStyle name="Hed Top - SECTION 3 2 3 6" xfId="6521" xr:uid="{00000000-0005-0000-0000-000078190000}"/>
    <cellStyle name="Hed Top - SECTION 3 2 4" xfId="6522" xr:uid="{00000000-0005-0000-0000-000079190000}"/>
    <cellStyle name="Hed Top - SECTION 3 2 4 2" xfId="6523" xr:uid="{00000000-0005-0000-0000-00007A190000}"/>
    <cellStyle name="Hed Top - SECTION 3 2 4 2 2" xfId="6524" xr:uid="{00000000-0005-0000-0000-00007B190000}"/>
    <cellStyle name="Hed Top - SECTION 3 2 4 2 2 2" xfId="6525" xr:uid="{00000000-0005-0000-0000-00007C190000}"/>
    <cellStyle name="Hed Top - SECTION 3 2 4 2 2 3" xfId="6526" xr:uid="{00000000-0005-0000-0000-00007D190000}"/>
    <cellStyle name="Hed Top - SECTION 3 2 4 2 3" xfId="6527" xr:uid="{00000000-0005-0000-0000-00007E190000}"/>
    <cellStyle name="Hed Top - SECTION 3 2 4 2 4" xfId="6528" xr:uid="{00000000-0005-0000-0000-00007F190000}"/>
    <cellStyle name="Hed Top - SECTION 3 2 4 3" xfId="6529" xr:uid="{00000000-0005-0000-0000-000080190000}"/>
    <cellStyle name="Hed Top - SECTION 3 2 4 3 2" xfId="6530" xr:uid="{00000000-0005-0000-0000-000081190000}"/>
    <cellStyle name="Hed Top - SECTION 3 2 4 3 2 2" xfId="6531" xr:uid="{00000000-0005-0000-0000-000082190000}"/>
    <cellStyle name="Hed Top - SECTION 3 2 4 3 2 3" xfId="6532" xr:uid="{00000000-0005-0000-0000-000083190000}"/>
    <cellStyle name="Hed Top - SECTION 3 2 4 3 3" xfId="6533" xr:uid="{00000000-0005-0000-0000-000084190000}"/>
    <cellStyle name="Hed Top - SECTION 3 2 4 3 4" xfId="6534" xr:uid="{00000000-0005-0000-0000-000085190000}"/>
    <cellStyle name="Hed Top - SECTION 3 2 4 4" xfId="6535" xr:uid="{00000000-0005-0000-0000-000086190000}"/>
    <cellStyle name="Hed Top - SECTION 3 2 4 4 2" xfId="6536" xr:uid="{00000000-0005-0000-0000-000087190000}"/>
    <cellStyle name="Hed Top - SECTION 3 2 4 4 3" xfId="6537" xr:uid="{00000000-0005-0000-0000-000088190000}"/>
    <cellStyle name="Hed Top - SECTION 3 2 4 5" xfId="6538" xr:uid="{00000000-0005-0000-0000-000089190000}"/>
    <cellStyle name="Hed Top - SECTION 3 2 4 6" xfId="6539" xr:uid="{00000000-0005-0000-0000-00008A190000}"/>
    <cellStyle name="Hed Top - SECTION 3 2 5" xfId="6540" xr:uid="{00000000-0005-0000-0000-00008B190000}"/>
    <cellStyle name="Hed Top - SECTION 3 2 5 2" xfId="6541" xr:uid="{00000000-0005-0000-0000-00008C190000}"/>
    <cellStyle name="Hed Top - SECTION 3 2 5 3" xfId="6542" xr:uid="{00000000-0005-0000-0000-00008D190000}"/>
    <cellStyle name="Hed Top - SECTION 3 2 6" xfId="6543" xr:uid="{00000000-0005-0000-0000-00008E190000}"/>
    <cellStyle name="Hed Top - SECTION 3 3" xfId="6544" xr:uid="{00000000-0005-0000-0000-00008F190000}"/>
    <cellStyle name="Hed Top - SECTION 3 3 2" xfId="6545" xr:uid="{00000000-0005-0000-0000-000090190000}"/>
    <cellStyle name="Hed Top - SECTION 3 3 2 2" xfId="6546" xr:uid="{00000000-0005-0000-0000-000091190000}"/>
    <cellStyle name="Hed Top - SECTION 3 3 2 2 2" xfId="6547" xr:uid="{00000000-0005-0000-0000-000092190000}"/>
    <cellStyle name="Hed Top - SECTION 3 3 2 2 2 2" xfId="6548" xr:uid="{00000000-0005-0000-0000-000093190000}"/>
    <cellStyle name="Hed Top - SECTION 3 3 2 2 2 3" xfId="6549" xr:uid="{00000000-0005-0000-0000-000094190000}"/>
    <cellStyle name="Hed Top - SECTION 3 3 2 2 3" xfId="6550" xr:uid="{00000000-0005-0000-0000-000095190000}"/>
    <cellStyle name="Hed Top - SECTION 3 3 2 2 4" xfId="6551" xr:uid="{00000000-0005-0000-0000-000096190000}"/>
    <cellStyle name="Hed Top - SECTION 3 3 2 3" xfId="6552" xr:uid="{00000000-0005-0000-0000-000097190000}"/>
    <cellStyle name="Hed Top - SECTION 3 3 2 3 2" xfId="6553" xr:uid="{00000000-0005-0000-0000-000098190000}"/>
    <cellStyle name="Hed Top - SECTION 3 3 2 3 2 2" xfId="6554" xr:uid="{00000000-0005-0000-0000-000099190000}"/>
    <cellStyle name="Hed Top - SECTION 3 3 2 3 2 3" xfId="6555" xr:uid="{00000000-0005-0000-0000-00009A190000}"/>
    <cellStyle name="Hed Top - SECTION 3 3 2 3 3" xfId="6556" xr:uid="{00000000-0005-0000-0000-00009B190000}"/>
    <cellStyle name="Hed Top - SECTION 3 3 2 3 4" xfId="6557" xr:uid="{00000000-0005-0000-0000-00009C190000}"/>
    <cellStyle name="Hed Top - SECTION 3 3 2 4" xfId="6558" xr:uid="{00000000-0005-0000-0000-00009D190000}"/>
    <cellStyle name="Hed Top - SECTION 3 3 2 4 2" xfId="6559" xr:uid="{00000000-0005-0000-0000-00009E190000}"/>
    <cellStyle name="Hed Top - SECTION 3 3 2 4 3" xfId="6560" xr:uid="{00000000-0005-0000-0000-00009F190000}"/>
    <cellStyle name="Hed Top - SECTION 3 3 2 5" xfId="6561" xr:uid="{00000000-0005-0000-0000-0000A0190000}"/>
    <cellStyle name="Hed Top - SECTION 3 3 2 6" xfId="6562" xr:uid="{00000000-0005-0000-0000-0000A1190000}"/>
    <cellStyle name="Hed Top - SECTION 3 4" xfId="6563" xr:uid="{00000000-0005-0000-0000-0000A2190000}"/>
    <cellStyle name="Hed Top - SECTION 3 4 2" xfId="6564" xr:uid="{00000000-0005-0000-0000-0000A3190000}"/>
    <cellStyle name="Hed Top - SECTION 3 4 2 2" xfId="6565" xr:uid="{00000000-0005-0000-0000-0000A4190000}"/>
    <cellStyle name="Hed Top - SECTION 3 4 2 2 2" xfId="6566" xr:uid="{00000000-0005-0000-0000-0000A5190000}"/>
    <cellStyle name="Hed Top - SECTION 3 4 2 2 2 2" xfId="6567" xr:uid="{00000000-0005-0000-0000-0000A6190000}"/>
    <cellStyle name="Hed Top - SECTION 3 4 2 2 2 3" xfId="6568" xr:uid="{00000000-0005-0000-0000-0000A7190000}"/>
    <cellStyle name="Hed Top - SECTION 3 4 2 2 3" xfId="6569" xr:uid="{00000000-0005-0000-0000-0000A8190000}"/>
    <cellStyle name="Hed Top - SECTION 3 4 2 2 4" xfId="6570" xr:uid="{00000000-0005-0000-0000-0000A9190000}"/>
    <cellStyle name="Hed Top - SECTION 3 4 3" xfId="6571" xr:uid="{00000000-0005-0000-0000-0000AA190000}"/>
    <cellStyle name="Hed Top - SECTION 3 4 3 2" xfId="6572" xr:uid="{00000000-0005-0000-0000-0000AB190000}"/>
    <cellStyle name="Hed Top - SECTION 3 4 3 2 2" xfId="6573" xr:uid="{00000000-0005-0000-0000-0000AC190000}"/>
    <cellStyle name="Hed Top - SECTION 3 4 3 2 3" xfId="6574" xr:uid="{00000000-0005-0000-0000-0000AD190000}"/>
    <cellStyle name="Hed Top - SECTION 3 4 3 3" xfId="6575" xr:uid="{00000000-0005-0000-0000-0000AE190000}"/>
    <cellStyle name="Hed Top - SECTION 3 4 3 4" xfId="6576" xr:uid="{00000000-0005-0000-0000-0000AF190000}"/>
    <cellStyle name="Hed Top - SECTION 3 4 4" xfId="6577" xr:uid="{00000000-0005-0000-0000-0000B0190000}"/>
    <cellStyle name="Hed Top - SECTION 3 4 4 2" xfId="6578" xr:uid="{00000000-0005-0000-0000-0000B1190000}"/>
    <cellStyle name="Hed Top - SECTION 3 4 4 2 2" xfId="6579" xr:uid="{00000000-0005-0000-0000-0000B2190000}"/>
    <cellStyle name="Hed Top - SECTION 3 4 4 2 3" xfId="6580" xr:uid="{00000000-0005-0000-0000-0000B3190000}"/>
    <cellStyle name="Hed Top - SECTION 3 4 4 3" xfId="6581" xr:uid="{00000000-0005-0000-0000-0000B4190000}"/>
    <cellStyle name="Hed Top - SECTION 3 4 4 4" xfId="6582" xr:uid="{00000000-0005-0000-0000-0000B5190000}"/>
    <cellStyle name="Hed Top - SECTION 3 4 5" xfId="6583" xr:uid="{00000000-0005-0000-0000-0000B6190000}"/>
    <cellStyle name="Hed Top - SECTION 3 4 5 2" xfId="6584" xr:uid="{00000000-0005-0000-0000-0000B7190000}"/>
    <cellStyle name="Hed Top - SECTION 3 4 5 3" xfId="6585" xr:uid="{00000000-0005-0000-0000-0000B8190000}"/>
    <cellStyle name="Hed Top - SECTION 3 4 6" xfId="6586" xr:uid="{00000000-0005-0000-0000-0000B9190000}"/>
    <cellStyle name="Hed Top - SECTION 3 5" xfId="6587" xr:uid="{00000000-0005-0000-0000-0000BA190000}"/>
    <cellStyle name="Hed Top - SECTION 3 5 2" xfId="6588" xr:uid="{00000000-0005-0000-0000-0000BB190000}"/>
    <cellStyle name="Hed Top - SECTION 3 5 2 2" xfId="6589" xr:uid="{00000000-0005-0000-0000-0000BC190000}"/>
    <cellStyle name="Hed Top - SECTION 3 5 2 2 2" xfId="6590" xr:uid="{00000000-0005-0000-0000-0000BD190000}"/>
    <cellStyle name="Hed Top - SECTION 3 5 2 2 3" xfId="6591" xr:uid="{00000000-0005-0000-0000-0000BE190000}"/>
    <cellStyle name="Hed Top - SECTION 3 5 2 3" xfId="6592" xr:uid="{00000000-0005-0000-0000-0000BF190000}"/>
    <cellStyle name="Hed Top - SECTION 3 5 2 4" xfId="6593" xr:uid="{00000000-0005-0000-0000-0000C0190000}"/>
    <cellStyle name="Hed Top - SECTION 3 5 3" xfId="6594" xr:uid="{00000000-0005-0000-0000-0000C1190000}"/>
    <cellStyle name="Hed Top - SECTION 3 5 3 2" xfId="6595" xr:uid="{00000000-0005-0000-0000-0000C2190000}"/>
    <cellStyle name="Hed Top - SECTION 3 5 3 2 2" xfId="6596" xr:uid="{00000000-0005-0000-0000-0000C3190000}"/>
    <cellStyle name="Hed Top - SECTION 3 5 3 2 3" xfId="6597" xr:uid="{00000000-0005-0000-0000-0000C4190000}"/>
    <cellStyle name="Hed Top - SECTION 3 5 3 3" xfId="6598" xr:uid="{00000000-0005-0000-0000-0000C5190000}"/>
    <cellStyle name="Hed Top - SECTION 3 5 3 4" xfId="6599" xr:uid="{00000000-0005-0000-0000-0000C6190000}"/>
    <cellStyle name="Hed Top - SECTION 3 5 4" xfId="6600" xr:uid="{00000000-0005-0000-0000-0000C7190000}"/>
    <cellStyle name="Hed Top - SECTION 3 5 4 2" xfId="6601" xr:uid="{00000000-0005-0000-0000-0000C8190000}"/>
    <cellStyle name="Hed Top - SECTION 3 5 4 3" xfId="6602" xr:uid="{00000000-0005-0000-0000-0000C9190000}"/>
    <cellStyle name="Hed Top - SECTION 3 5 5" xfId="6603" xr:uid="{00000000-0005-0000-0000-0000CA190000}"/>
    <cellStyle name="Hed Top - SECTION 3 5 6" xfId="6604" xr:uid="{00000000-0005-0000-0000-0000CB190000}"/>
    <cellStyle name="Hed Top - SECTION 3 6" xfId="6605" xr:uid="{00000000-0005-0000-0000-0000CC190000}"/>
    <cellStyle name="Hed Top - SECTION 3 6 2" xfId="6606" xr:uid="{00000000-0005-0000-0000-0000CD190000}"/>
    <cellStyle name="Hed Top - SECTION 3 6 2 2" xfId="6607" xr:uid="{00000000-0005-0000-0000-0000CE190000}"/>
    <cellStyle name="Hed Top - SECTION 3 6 2 2 2" xfId="6608" xr:uid="{00000000-0005-0000-0000-0000CF190000}"/>
    <cellStyle name="Hed Top - SECTION 3 6 2 2 3" xfId="6609" xr:uid="{00000000-0005-0000-0000-0000D0190000}"/>
    <cellStyle name="Hed Top - SECTION 3 6 2 3" xfId="6610" xr:uid="{00000000-0005-0000-0000-0000D1190000}"/>
    <cellStyle name="Hed Top - SECTION 3 6 2 4" xfId="6611" xr:uid="{00000000-0005-0000-0000-0000D2190000}"/>
    <cellStyle name="Hed Top - SECTION 3 6 3" xfId="6612" xr:uid="{00000000-0005-0000-0000-0000D3190000}"/>
    <cellStyle name="Hed Top - SECTION 3 6 3 2" xfId="6613" xr:uid="{00000000-0005-0000-0000-0000D4190000}"/>
    <cellStyle name="Hed Top - SECTION 3 6 3 3" xfId="6614" xr:uid="{00000000-0005-0000-0000-0000D5190000}"/>
    <cellStyle name="Hed Top - SECTION 3 6 4" xfId="6615" xr:uid="{00000000-0005-0000-0000-0000D6190000}"/>
    <cellStyle name="Hed Top - SECTION 3 6 5" xfId="6616" xr:uid="{00000000-0005-0000-0000-0000D7190000}"/>
    <cellStyle name="Hed Top - SECTION 3 7" xfId="6617" xr:uid="{00000000-0005-0000-0000-0000D8190000}"/>
    <cellStyle name="Hed Top - SECTION 3 8" xfId="6618" xr:uid="{00000000-0005-0000-0000-0000D9190000}"/>
    <cellStyle name="Hed Top - SECTION 4" xfId="6619" xr:uid="{00000000-0005-0000-0000-0000DA190000}"/>
    <cellStyle name="Hed Top - SECTION 4 2" xfId="6620" xr:uid="{00000000-0005-0000-0000-0000DB190000}"/>
    <cellStyle name="Hed Top - SECTION 4 2 2" xfId="6621" xr:uid="{00000000-0005-0000-0000-0000DC190000}"/>
    <cellStyle name="Hed Top - SECTION 4 2 2 2" xfId="6622" xr:uid="{00000000-0005-0000-0000-0000DD190000}"/>
    <cellStyle name="Hed Top - SECTION 4 2 2 2 2" xfId="6623" xr:uid="{00000000-0005-0000-0000-0000DE190000}"/>
    <cellStyle name="Hed Top - SECTION 4 2 2 2 2 2" xfId="6624" xr:uid="{00000000-0005-0000-0000-0000DF190000}"/>
    <cellStyle name="Hed Top - SECTION 4 2 2 2 2 3" xfId="6625" xr:uid="{00000000-0005-0000-0000-0000E0190000}"/>
    <cellStyle name="Hed Top - SECTION 4 2 2 2 3" xfId="6626" xr:uid="{00000000-0005-0000-0000-0000E1190000}"/>
    <cellStyle name="Hed Top - SECTION 4 2 2 2 4" xfId="6627" xr:uid="{00000000-0005-0000-0000-0000E2190000}"/>
    <cellStyle name="Hed Top - SECTION 4 2 2 3" xfId="6628" xr:uid="{00000000-0005-0000-0000-0000E3190000}"/>
    <cellStyle name="Hed Top - SECTION 4 2 2 3 2" xfId="6629" xr:uid="{00000000-0005-0000-0000-0000E4190000}"/>
    <cellStyle name="Hed Top - SECTION 4 2 2 3 2 2" xfId="6630" xr:uid="{00000000-0005-0000-0000-0000E5190000}"/>
    <cellStyle name="Hed Top - SECTION 4 2 2 3 2 3" xfId="6631" xr:uid="{00000000-0005-0000-0000-0000E6190000}"/>
    <cellStyle name="Hed Top - SECTION 4 2 2 3 3" xfId="6632" xr:uid="{00000000-0005-0000-0000-0000E7190000}"/>
    <cellStyle name="Hed Top - SECTION 4 2 2 3 4" xfId="6633" xr:uid="{00000000-0005-0000-0000-0000E8190000}"/>
    <cellStyle name="Hed Top - SECTION 4 2 2 4" xfId="6634" xr:uid="{00000000-0005-0000-0000-0000E9190000}"/>
    <cellStyle name="Hed Top - SECTION 4 2 2 4 2" xfId="6635" xr:uid="{00000000-0005-0000-0000-0000EA190000}"/>
    <cellStyle name="Hed Top - SECTION 4 2 2 4 3" xfId="6636" xr:uid="{00000000-0005-0000-0000-0000EB190000}"/>
    <cellStyle name="Hed Top - SECTION 4 2 2 5" xfId="6637" xr:uid="{00000000-0005-0000-0000-0000EC190000}"/>
    <cellStyle name="Hed Top - SECTION 4 2 2 6" xfId="6638" xr:uid="{00000000-0005-0000-0000-0000ED190000}"/>
    <cellStyle name="Hed Top - SECTION 4 3" xfId="6639" xr:uid="{00000000-0005-0000-0000-0000EE190000}"/>
    <cellStyle name="Hed Top - SECTION 4 3 2" xfId="6640" xr:uid="{00000000-0005-0000-0000-0000EF190000}"/>
    <cellStyle name="Hed Top - SECTION 4 3 2 2" xfId="6641" xr:uid="{00000000-0005-0000-0000-0000F0190000}"/>
    <cellStyle name="Hed Top - SECTION 4 3 2 2 2" xfId="6642" xr:uid="{00000000-0005-0000-0000-0000F1190000}"/>
    <cellStyle name="Hed Top - SECTION 4 3 2 2 2 2" xfId="6643" xr:uid="{00000000-0005-0000-0000-0000F2190000}"/>
    <cellStyle name="Hed Top - SECTION 4 3 2 2 2 3" xfId="6644" xr:uid="{00000000-0005-0000-0000-0000F3190000}"/>
    <cellStyle name="Hed Top - SECTION 4 3 2 2 3" xfId="6645" xr:uid="{00000000-0005-0000-0000-0000F4190000}"/>
    <cellStyle name="Hed Top - SECTION 4 3 2 2 4" xfId="6646" xr:uid="{00000000-0005-0000-0000-0000F5190000}"/>
    <cellStyle name="Hed Top - SECTION 4 3 3" xfId="6647" xr:uid="{00000000-0005-0000-0000-0000F6190000}"/>
    <cellStyle name="Hed Top - SECTION 4 3 3 2" xfId="6648" xr:uid="{00000000-0005-0000-0000-0000F7190000}"/>
    <cellStyle name="Hed Top - SECTION 4 3 3 2 2" xfId="6649" xr:uid="{00000000-0005-0000-0000-0000F8190000}"/>
    <cellStyle name="Hed Top - SECTION 4 3 3 2 3" xfId="6650" xr:uid="{00000000-0005-0000-0000-0000F9190000}"/>
    <cellStyle name="Hed Top - SECTION 4 3 3 3" xfId="6651" xr:uid="{00000000-0005-0000-0000-0000FA190000}"/>
    <cellStyle name="Hed Top - SECTION 4 3 3 4" xfId="6652" xr:uid="{00000000-0005-0000-0000-0000FB190000}"/>
    <cellStyle name="Hed Top - SECTION 4 3 4" xfId="6653" xr:uid="{00000000-0005-0000-0000-0000FC190000}"/>
    <cellStyle name="Hed Top - SECTION 4 3 4 2" xfId="6654" xr:uid="{00000000-0005-0000-0000-0000FD190000}"/>
    <cellStyle name="Hed Top - SECTION 4 3 4 2 2" xfId="6655" xr:uid="{00000000-0005-0000-0000-0000FE190000}"/>
    <cellStyle name="Hed Top - SECTION 4 3 4 2 3" xfId="6656" xr:uid="{00000000-0005-0000-0000-0000FF190000}"/>
    <cellStyle name="Hed Top - SECTION 4 3 4 3" xfId="6657" xr:uid="{00000000-0005-0000-0000-0000001A0000}"/>
    <cellStyle name="Hed Top - SECTION 4 3 4 4" xfId="6658" xr:uid="{00000000-0005-0000-0000-0000011A0000}"/>
    <cellStyle name="Hed Top - SECTION 4 3 5" xfId="6659" xr:uid="{00000000-0005-0000-0000-0000021A0000}"/>
    <cellStyle name="Hed Top - SECTION 4 3 5 2" xfId="6660" xr:uid="{00000000-0005-0000-0000-0000031A0000}"/>
    <cellStyle name="Hed Top - SECTION 4 3 5 3" xfId="6661" xr:uid="{00000000-0005-0000-0000-0000041A0000}"/>
    <cellStyle name="Hed Top - SECTION 4 3 6" xfId="6662" xr:uid="{00000000-0005-0000-0000-0000051A0000}"/>
    <cellStyle name="Hed Top - SECTION 4 4" xfId="6663" xr:uid="{00000000-0005-0000-0000-0000061A0000}"/>
    <cellStyle name="Hed Top - SECTION 4 4 2" xfId="6664" xr:uid="{00000000-0005-0000-0000-0000071A0000}"/>
    <cellStyle name="Hed Top - SECTION 4 4 2 2" xfId="6665" xr:uid="{00000000-0005-0000-0000-0000081A0000}"/>
    <cellStyle name="Hed Top - SECTION 4 4 2 2 2" xfId="6666" xr:uid="{00000000-0005-0000-0000-0000091A0000}"/>
    <cellStyle name="Hed Top - SECTION 4 4 2 2 3" xfId="6667" xr:uid="{00000000-0005-0000-0000-00000A1A0000}"/>
    <cellStyle name="Hed Top - SECTION 4 4 2 3" xfId="6668" xr:uid="{00000000-0005-0000-0000-00000B1A0000}"/>
    <cellStyle name="Hed Top - SECTION 4 4 2 4" xfId="6669" xr:uid="{00000000-0005-0000-0000-00000C1A0000}"/>
    <cellStyle name="Hed Top - SECTION 4 4 3" xfId="6670" xr:uid="{00000000-0005-0000-0000-00000D1A0000}"/>
    <cellStyle name="Hed Top - SECTION 4 4 3 2" xfId="6671" xr:uid="{00000000-0005-0000-0000-00000E1A0000}"/>
    <cellStyle name="Hed Top - SECTION 4 4 3 2 2" xfId="6672" xr:uid="{00000000-0005-0000-0000-00000F1A0000}"/>
    <cellStyle name="Hed Top - SECTION 4 4 3 2 3" xfId="6673" xr:uid="{00000000-0005-0000-0000-0000101A0000}"/>
    <cellStyle name="Hed Top - SECTION 4 4 3 3" xfId="6674" xr:uid="{00000000-0005-0000-0000-0000111A0000}"/>
    <cellStyle name="Hed Top - SECTION 4 4 3 4" xfId="6675" xr:uid="{00000000-0005-0000-0000-0000121A0000}"/>
    <cellStyle name="Hed Top - SECTION 4 4 4" xfId="6676" xr:uid="{00000000-0005-0000-0000-0000131A0000}"/>
    <cellStyle name="Hed Top - SECTION 4 4 4 2" xfId="6677" xr:uid="{00000000-0005-0000-0000-0000141A0000}"/>
    <cellStyle name="Hed Top - SECTION 4 4 4 3" xfId="6678" xr:uid="{00000000-0005-0000-0000-0000151A0000}"/>
    <cellStyle name="Hed Top - SECTION 4 4 5" xfId="6679" xr:uid="{00000000-0005-0000-0000-0000161A0000}"/>
    <cellStyle name="Hed Top - SECTION 4 4 6" xfId="6680" xr:uid="{00000000-0005-0000-0000-0000171A0000}"/>
    <cellStyle name="Hed Top - SECTION 4 5" xfId="6681" xr:uid="{00000000-0005-0000-0000-0000181A0000}"/>
    <cellStyle name="Hed Top - SECTION 4 5 2" xfId="6682" xr:uid="{00000000-0005-0000-0000-0000191A0000}"/>
    <cellStyle name="Hed Top - SECTION 4 5 3" xfId="6683" xr:uid="{00000000-0005-0000-0000-00001A1A0000}"/>
    <cellStyle name="Hed Top - SECTION 4 6" xfId="6684" xr:uid="{00000000-0005-0000-0000-00001B1A0000}"/>
    <cellStyle name="Hed Top - SECTION 5" xfId="6685" xr:uid="{00000000-0005-0000-0000-00001C1A0000}"/>
    <cellStyle name="Hed Top - SECTION 5 2" xfId="6686" xr:uid="{00000000-0005-0000-0000-00001D1A0000}"/>
    <cellStyle name="Hed Top - SECTION 5 2 2" xfId="6687" xr:uid="{00000000-0005-0000-0000-00001E1A0000}"/>
    <cellStyle name="Hed Top - SECTION 5 2 2 2" xfId="6688" xr:uid="{00000000-0005-0000-0000-00001F1A0000}"/>
    <cellStyle name="Hed Top - SECTION 5 2 2 2 2" xfId="6689" xr:uid="{00000000-0005-0000-0000-0000201A0000}"/>
    <cellStyle name="Hed Top - SECTION 5 2 2 2 3" xfId="6690" xr:uid="{00000000-0005-0000-0000-0000211A0000}"/>
    <cellStyle name="Hed Top - SECTION 5 2 2 3" xfId="6691" xr:uid="{00000000-0005-0000-0000-0000221A0000}"/>
    <cellStyle name="Hed Top - SECTION 5 2 2 4" xfId="6692" xr:uid="{00000000-0005-0000-0000-0000231A0000}"/>
    <cellStyle name="Hed Top - SECTION 5 2 3" xfId="6693" xr:uid="{00000000-0005-0000-0000-0000241A0000}"/>
    <cellStyle name="Hed Top - SECTION 5 2 3 2" xfId="6694" xr:uid="{00000000-0005-0000-0000-0000251A0000}"/>
    <cellStyle name="Hed Top - SECTION 5 2 3 2 2" xfId="6695" xr:uid="{00000000-0005-0000-0000-0000261A0000}"/>
    <cellStyle name="Hed Top - SECTION 5 2 3 2 3" xfId="6696" xr:uid="{00000000-0005-0000-0000-0000271A0000}"/>
    <cellStyle name="Hed Top - SECTION 5 2 3 3" xfId="6697" xr:uid="{00000000-0005-0000-0000-0000281A0000}"/>
    <cellStyle name="Hed Top - SECTION 5 2 3 4" xfId="6698" xr:uid="{00000000-0005-0000-0000-0000291A0000}"/>
    <cellStyle name="Hed Top - SECTION 5 2 4" xfId="6699" xr:uid="{00000000-0005-0000-0000-00002A1A0000}"/>
    <cellStyle name="Hed Top - SECTION 5 2 4 2" xfId="6700" xr:uid="{00000000-0005-0000-0000-00002B1A0000}"/>
    <cellStyle name="Hed Top - SECTION 5 2 4 3" xfId="6701" xr:uid="{00000000-0005-0000-0000-00002C1A0000}"/>
    <cellStyle name="Hed Top - SECTION 5 2 5" xfId="6702" xr:uid="{00000000-0005-0000-0000-00002D1A0000}"/>
    <cellStyle name="Hed Top - SECTION 5 2 6" xfId="6703" xr:uid="{00000000-0005-0000-0000-00002E1A0000}"/>
    <cellStyle name="Hed Top - SECTION 6" xfId="6704" xr:uid="{00000000-0005-0000-0000-00002F1A0000}"/>
    <cellStyle name="Hed Top - SECTION 6 2" xfId="6705" xr:uid="{00000000-0005-0000-0000-0000301A0000}"/>
    <cellStyle name="Hed Top - SECTION 6 2 2" xfId="6706" xr:uid="{00000000-0005-0000-0000-0000311A0000}"/>
    <cellStyle name="Hed Top - SECTION 6 2 2 2" xfId="6707" xr:uid="{00000000-0005-0000-0000-0000321A0000}"/>
    <cellStyle name="Hed Top - SECTION 6 2 2 2 2" xfId="6708" xr:uid="{00000000-0005-0000-0000-0000331A0000}"/>
    <cellStyle name="Hed Top - SECTION 6 2 2 2 3" xfId="6709" xr:uid="{00000000-0005-0000-0000-0000341A0000}"/>
    <cellStyle name="Hed Top - SECTION 6 2 2 3" xfId="6710" xr:uid="{00000000-0005-0000-0000-0000351A0000}"/>
    <cellStyle name="Hed Top - SECTION 6 2 2 4" xfId="6711" xr:uid="{00000000-0005-0000-0000-0000361A0000}"/>
    <cellStyle name="Hed Top - SECTION 6 3" xfId="6712" xr:uid="{00000000-0005-0000-0000-0000371A0000}"/>
    <cellStyle name="Hed Top - SECTION 6 3 2" xfId="6713" xr:uid="{00000000-0005-0000-0000-0000381A0000}"/>
    <cellStyle name="Hed Top - SECTION 6 3 2 2" xfId="6714" xr:uid="{00000000-0005-0000-0000-0000391A0000}"/>
    <cellStyle name="Hed Top - SECTION 6 3 2 3" xfId="6715" xr:uid="{00000000-0005-0000-0000-00003A1A0000}"/>
    <cellStyle name="Hed Top - SECTION 6 3 3" xfId="6716" xr:uid="{00000000-0005-0000-0000-00003B1A0000}"/>
    <cellStyle name="Hed Top - SECTION 6 3 4" xfId="6717" xr:uid="{00000000-0005-0000-0000-00003C1A0000}"/>
    <cellStyle name="Hed Top - SECTION 6 4" xfId="6718" xr:uid="{00000000-0005-0000-0000-00003D1A0000}"/>
    <cellStyle name="Hed Top - SECTION 6 4 2" xfId="6719" xr:uid="{00000000-0005-0000-0000-00003E1A0000}"/>
    <cellStyle name="Hed Top - SECTION 6 4 2 2" xfId="6720" xr:uid="{00000000-0005-0000-0000-00003F1A0000}"/>
    <cellStyle name="Hed Top - SECTION 6 4 2 3" xfId="6721" xr:uid="{00000000-0005-0000-0000-0000401A0000}"/>
    <cellStyle name="Hed Top - SECTION 6 4 3" xfId="6722" xr:uid="{00000000-0005-0000-0000-0000411A0000}"/>
    <cellStyle name="Hed Top - SECTION 6 4 4" xfId="6723" xr:uid="{00000000-0005-0000-0000-0000421A0000}"/>
    <cellStyle name="Hed Top - SECTION 6 5" xfId="6724" xr:uid="{00000000-0005-0000-0000-0000431A0000}"/>
    <cellStyle name="Hed Top - SECTION 6 5 2" xfId="6725" xr:uid="{00000000-0005-0000-0000-0000441A0000}"/>
    <cellStyle name="Hed Top - SECTION 6 5 3" xfId="6726" xr:uid="{00000000-0005-0000-0000-0000451A0000}"/>
    <cellStyle name="Hed Top - SECTION 6 6" xfId="6727" xr:uid="{00000000-0005-0000-0000-0000461A0000}"/>
    <cellStyle name="Hed Top - SECTION 7" xfId="6728" xr:uid="{00000000-0005-0000-0000-0000471A0000}"/>
    <cellStyle name="Hed Top - SECTION 7 2" xfId="6729" xr:uid="{00000000-0005-0000-0000-0000481A0000}"/>
    <cellStyle name="Hed Top - SECTION 7 2 2" xfId="6730" xr:uid="{00000000-0005-0000-0000-0000491A0000}"/>
    <cellStyle name="Hed Top - SECTION 7 2 2 2" xfId="6731" xr:uid="{00000000-0005-0000-0000-00004A1A0000}"/>
    <cellStyle name="Hed Top - SECTION 7 2 2 3" xfId="6732" xr:uid="{00000000-0005-0000-0000-00004B1A0000}"/>
    <cellStyle name="Hed Top - SECTION 7 2 3" xfId="6733" xr:uid="{00000000-0005-0000-0000-00004C1A0000}"/>
    <cellStyle name="Hed Top - SECTION 7 2 4" xfId="6734" xr:uid="{00000000-0005-0000-0000-00004D1A0000}"/>
    <cellStyle name="Hed Top - SECTION 7 3" xfId="6735" xr:uid="{00000000-0005-0000-0000-00004E1A0000}"/>
    <cellStyle name="Hed Top - SECTION 7 3 2" xfId="6736" xr:uid="{00000000-0005-0000-0000-00004F1A0000}"/>
    <cellStyle name="Hed Top - SECTION 7 3 2 2" xfId="6737" xr:uid="{00000000-0005-0000-0000-0000501A0000}"/>
    <cellStyle name="Hed Top - SECTION 7 3 2 3" xfId="6738" xr:uid="{00000000-0005-0000-0000-0000511A0000}"/>
    <cellStyle name="Hed Top - SECTION 7 3 3" xfId="6739" xr:uid="{00000000-0005-0000-0000-0000521A0000}"/>
    <cellStyle name="Hed Top - SECTION 7 3 4" xfId="6740" xr:uid="{00000000-0005-0000-0000-0000531A0000}"/>
    <cellStyle name="Hed Top - SECTION 7 4" xfId="6741" xr:uid="{00000000-0005-0000-0000-0000541A0000}"/>
    <cellStyle name="Hed Top - SECTION 7 4 2" xfId="6742" xr:uid="{00000000-0005-0000-0000-0000551A0000}"/>
    <cellStyle name="Hed Top - SECTION 7 4 3" xfId="6743" xr:uid="{00000000-0005-0000-0000-0000561A0000}"/>
    <cellStyle name="Hed Top - SECTION 7 5" xfId="6744" xr:uid="{00000000-0005-0000-0000-0000571A0000}"/>
    <cellStyle name="Hed Top - SECTION 7 6" xfId="6745" xr:uid="{00000000-0005-0000-0000-0000581A0000}"/>
    <cellStyle name="Hed Top - SECTION 8" xfId="6746" xr:uid="{00000000-0005-0000-0000-0000591A0000}"/>
    <cellStyle name="Hed Top - SECTION 9" xfId="6747" xr:uid="{00000000-0005-0000-0000-00005A1A0000}"/>
    <cellStyle name="Hed Top 2" xfId="6748" xr:uid="{00000000-0005-0000-0000-00005B1A0000}"/>
    <cellStyle name="Hed Top_3-new4" xfId="6749" xr:uid="{00000000-0005-0000-0000-00005C1A0000}"/>
    <cellStyle name="Hyperlink 2" xfId="6750" xr:uid="{00000000-0005-0000-0000-00005D1A0000}"/>
    <cellStyle name="Hyperlink 2 2" xfId="6751" xr:uid="{00000000-0005-0000-0000-00005E1A0000}"/>
    <cellStyle name="Hyperlink 2 2 2" xfId="6752" xr:uid="{00000000-0005-0000-0000-00005F1A0000}"/>
    <cellStyle name="Hyperlink 2 3" xfId="6753" xr:uid="{00000000-0005-0000-0000-0000601A0000}"/>
    <cellStyle name="Hyperlink 3" xfId="6754" xr:uid="{00000000-0005-0000-0000-0000611A0000}"/>
    <cellStyle name="Hyperlink 3 2" xfId="6755" xr:uid="{00000000-0005-0000-0000-0000621A0000}"/>
    <cellStyle name="Hyperlink 4" xfId="6756" xr:uid="{00000000-0005-0000-0000-0000631A0000}"/>
    <cellStyle name="Hyperlink 5" xfId="6757" xr:uid="{00000000-0005-0000-0000-0000641A0000}"/>
    <cellStyle name="Hyperlink 6" xfId="6758" xr:uid="{00000000-0005-0000-0000-0000651A0000}"/>
    <cellStyle name="In Development" xfId="6759" xr:uid="{00000000-0005-0000-0000-0000661A0000}"/>
    <cellStyle name="Input [yellow]" xfId="6760" xr:uid="{00000000-0005-0000-0000-0000671A0000}"/>
    <cellStyle name="Input [yellow] 10" xfId="6761" xr:uid="{00000000-0005-0000-0000-0000681A0000}"/>
    <cellStyle name="Input [yellow] 10 2" xfId="6762" xr:uid="{00000000-0005-0000-0000-0000691A0000}"/>
    <cellStyle name="Input [yellow] 10 2 2" xfId="6763" xr:uid="{00000000-0005-0000-0000-00006A1A0000}"/>
    <cellStyle name="Input [yellow] 10 3" xfId="6764" xr:uid="{00000000-0005-0000-0000-00006B1A0000}"/>
    <cellStyle name="Input [yellow] 11" xfId="6765" xr:uid="{00000000-0005-0000-0000-00006C1A0000}"/>
    <cellStyle name="Input [yellow] 11 2" xfId="6766" xr:uid="{00000000-0005-0000-0000-00006D1A0000}"/>
    <cellStyle name="Input [yellow] 11 2 2" xfId="6767" xr:uid="{00000000-0005-0000-0000-00006E1A0000}"/>
    <cellStyle name="Input [yellow] 11 3" xfId="6768" xr:uid="{00000000-0005-0000-0000-00006F1A0000}"/>
    <cellStyle name="Input [yellow] 12" xfId="6769" xr:uid="{00000000-0005-0000-0000-0000701A0000}"/>
    <cellStyle name="Input [yellow] 12 2" xfId="6770" xr:uid="{00000000-0005-0000-0000-0000711A0000}"/>
    <cellStyle name="Input [yellow] 12 2 2" xfId="6771" xr:uid="{00000000-0005-0000-0000-0000721A0000}"/>
    <cellStyle name="Input [yellow] 12 3" xfId="6772" xr:uid="{00000000-0005-0000-0000-0000731A0000}"/>
    <cellStyle name="Input [yellow] 13" xfId="6773" xr:uid="{00000000-0005-0000-0000-0000741A0000}"/>
    <cellStyle name="Input [yellow] 13 2" xfId="6774" xr:uid="{00000000-0005-0000-0000-0000751A0000}"/>
    <cellStyle name="Input [yellow] 13 2 2" xfId="6775" xr:uid="{00000000-0005-0000-0000-0000761A0000}"/>
    <cellStyle name="Input [yellow] 13 3" xfId="6776" xr:uid="{00000000-0005-0000-0000-0000771A0000}"/>
    <cellStyle name="Input [yellow] 14" xfId="6777" xr:uid="{00000000-0005-0000-0000-0000781A0000}"/>
    <cellStyle name="Input [yellow] 14 2" xfId="6778" xr:uid="{00000000-0005-0000-0000-0000791A0000}"/>
    <cellStyle name="Input [yellow] 14 2 2" xfId="6779" xr:uid="{00000000-0005-0000-0000-00007A1A0000}"/>
    <cellStyle name="Input [yellow] 14 3" xfId="6780" xr:uid="{00000000-0005-0000-0000-00007B1A0000}"/>
    <cellStyle name="Input [yellow] 15" xfId="6781" xr:uid="{00000000-0005-0000-0000-00007C1A0000}"/>
    <cellStyle name="Input [yellow] 15 2" xfId="6782" xr:uid="{00000000-0005-0000-0000-00007D1A0000}"/>
    <cellStyle name="Input [yellow] 15 2 2" xfId="6783" xr:uid="{00000000-0005-0000-0000-00007E1A0000}"/>
    <cellStyle name="Input [yellow] 15 3" xfId="6784" xr:uid="{00000000-0005-0000-0000-00007F1A0000}"/>
    <cellStyle name="Input [yellow] 16" xfId="6785" xr:uid="{00000000-0005-0000-0000-0000801A0000}"/>
    <cellStyle name="Input [yellow] 16 2" xfId="6786" xr:uid="{00000000-0005-0000-0000-0000811A0000}"/>
    <cellStyle name="Input [yellow] 16 2 2" xfId="6787" xr:uid="{00000000-0005-0000-0000-0000821A0000}"/>
    <cellStyle name="Input [yellow] 16 3" xfId="6788" xr:uid="{00000000-0005-0000-0000-0000831A0000}"/>
    <cellStyle name="Input [yellow] 17" xfId="6789" xr:uid="{00000000-0005-0000-0000-0000841A0000}"/>
    <cellStyle name="Input [yellow] 17 2" xfId="6790" xr:uid="{00000000-0005-0000-0000-0000851A0000}"/>
    <cellStyle name="Input [yellow] 17 2 2" xfId="6791" xr:uid="{00000000-0005-0000-0000-0000861A0000}"/>
    <cellStyle name="Input [yellow] 17 3" xfId="6792" xr:uid="{00000000-0005-0000-0000-0000871A0000}"/>
    <cellStyle name="Input [yellow] 18" xfId="6793" xr:uid="{00000000-0005-0000-0000-0000881A0000}"/>
    <cellStyle name="Input [yellow] 18 2" xfId="6794" xr:uid="{00000000-0005-0000-0000-0000891A0000}"/>
    <cellStyle name="Input [yellow] 18 2 2" xfId="6795" xr:uid="{00000000-0005-0000-0000-00008A1A0000}"/>
    <cellStyle name="Input [yellow] 18 3" xfId="6796" xr:uid="{00000000-0005-0000-0000-00008B1A0000}"/>
    <cellStyle name="Input [yellow] 19" xfId="6797" xr:uid="{00000000-0005-0000-0000-00008C1A0000}"/>
    <cellStyle name="Input [yellow] 19 2" xfId="6798" xr:uid="{00000000-0005-0000-0000-00008D1A0000}"/>
    <cellStyle name="Input [yellow] 19 2 2" xfId="6799" xr:uid="{00000000-0005-0000-0000-00008E1A0000}"/>
    <cellStyle name="Input [yellow] 19 3" xfId="6800" xr:uid="{00000000-0005-0000-0000-00008F1A0000}"/>
    <cellStyle name="Input [yellow] 2" xfId="6801" xr:uid="{00000000-0005-0000-0000-0000901A0000}"/>
    <cellStyle name="Input [yellow] 2 2" xfId="6802" xr:uid="{00000000-0005-0000-0000-0000911A0000}"/>
    <cellStyle name="Input [yellow] 2 2 2" xfId="6803" xr:uid="{00000000-0005-0000-0000-0000921A0000}"/>
    <cellStyle name="Input [yellow] 2 2 2 2" xfId="6804" xr:uid="{00000000-0005-0000-0000-0000931A0000}"/>
    <cellStyle name="Input [yellow] 2 2 2 2 2" xfId="6805" xr:uid="{00000000-0005-0000-0000-0000941A0000}"/>
    <cellStyle name="Input [yellow] 2 2 2 2 2 2" xfId="6806" xr:uid="{00000000-0005-0000-0000-0000951A0000}"/>
    <cellStyle name="Input [yellow] 2 2 2 2 2 2 2" xfId="6807" xr:uid="{00000000-0005-0000-0000-0000961A0000}"/>
    <cellStyle name="Input [yellow] 2 2 2 2 2 3" xfId="6808" xr:uid="{00000000-0005-0000-0000-0000971A0000}"/>
    <cellStyle name="Input [yellow] 2 2 2 2 2 3 2" xfId="6809" xr:uid="{00000000-0005-0000-0000-0000981A0000}"/>
    <cellStyle name="Input [yellow] 2 2 2 2 2 4" xfId="6810" xr:uid="{00000000-0005-0000-0000-0000991A0000}"/>
    <cellStyle name="Input [yellow] 2 2 2 2 3" xfId="6811" xr:uid="{00000000-0005-0000-0000-00009A1A0000}"/>
    <cellStyle name="Input [yellow] 2 2 2 2 3 2" xfId="6812" xr:uid="{00000000-0005-0000-0000-00009B1A0000}"/>
    <cellStyle name="Input [yellow] 2 2 2 2 4" xfId="6813" xr:uid="{00000000-0005-0000-0000-00009C1A0000}"/>
    <cellStyle name="Input [yellow] 2 2 2 2 4 2" xfId="6814" xr:uid="{00000000-0005-0000-0000-00009D1A0000}"/>
    <cellStyle name="Input [yellow] 2 2 2 2 5" xfId="6815" xr:uid="{00000000-0005-0000-0000-00009E1A0000}"/>
    <cellStyle name="Input [yellow] 2 2 2 3" xfId="6816" xr:uid="{00000000-0005-0000-0000-00009F1A0000}"/>
    <cellStyle name="Input [yellow] 2 2 2 3 2" xfId="6817" xr:uid="{00000000-0005-0000-0000-0000A01A0000}"/>
    <cellStyle name="Input [yellow] 2 2 2 3 2 2" xfId="6818" xr:uid="{00000000-0005-0000-0000-0000A11A0000}"/>
    <cellStyle name="Input [yellow] 2 2 2 3 2 2 2" xfId="6819" xr:uid="{00000000-0005-0000-0000-0000A21A0000}"/>
    <cellStyle name="Input [yellow] 2 2 2 3 2 3" xfId="6820" xr:uid="{00000000-0005-0000-0000-0000A31A0000}"/>
    <cellStyle name="Input [yellow] 2 2 2 3 2 3 2" xfId="6821" xr:uid="{00000000-0005-0000-0000-0000A41A0000}"/>
    <cellStyle name="Input [yellow] 2 2 2 3 2 4" xfId="6822" xr:uid="{00000000-0005-0000-0000-0000A51A0000}"/>
    <cellStyle name="Input [yellow] 2 2 2 3 3" xfId="6823" xr:uid="{00000000-0005-0000-0000-0000A61A0000}"/>
    <cellStyle name="Input [yellow] 2 2 2 3 3 2" xfId="6824" xr:uid="{00000000-0005-0000-0000-0000A71A0000}"/>
    <cellStyle name="Input [yellow] 2 2 2 3 4" xfId="6825" xr:uid="{00000000-0005-0000-0000-0000A81A0000}"/>
    <cellStyle name="Input [yellow] 2 2 2 3 4 2" xfId="6826" xr:uid="{00000000-0005-0000-0000-0000A91A0000}"/>
    <cellStyle name="Input [yellow] 2 2 2 3 5" xfId="6827" xr:uid="{00000000-0005-0000-0000-0000AA1A0000}"/>
    <cellStyle name="Input [yellow] 2 2 2 4" xfId="6828" xr:uid="{00000000-0005-0000-0000-0000AB1A0000}"/>
    <cellStyle name="Input [yellow] 2 2 2 4 2" xfId="6829" xr:uid="{00000000-0005-0000-0000-0000AC1A0000}"/>
    <cellStyle name="Input [yellow] 2 2 2 4 2 2" xfId="6830" xr:uid="{00000000-0005-0000-0000-0000AD1A0000}"/>
    <cellStyle name="Input [yellow] 2 2 2 4 3" xfId="6831" xr:uid="{00000000-0005-0000-0000-0000AE1A0000}"/>
    <cellStyle name="Input [yellow] 2 2 2 4 3 2" xfId="6832" xr:uid="{00000000-0005-0000-0000-0000AF1A0000}"/>
    <cellStyle name="Input [yellow] 2 2 2 4 4" xfId="6833" xr:uid="{00000000-0005-0000-0000-0000B01A0000}"/>
    <cellStyle name="Input [yellow] 2 2 2 5" xfId="6834" xr:uid="{00000000-0005-0000-0000-0000B11A0000}"/>
    <cellStyle name="Input [yellow] 2 2 2 5 2" xfId="6835" xr:uid="{00000000-0005-0000-0000-0000B21A0000}"/>
    <cellStyle name="Input [yellow] 2 2 2 6" xfId="6836" xr:uid="{00000000-0005-0000-0000-0000B31A0000}"/>
    <cellStyle name="Input [yellow] 2 2 2 6 2" xfId="6837" xr:uid="{00000000-0005-0000-0000-0000B41A0000}"/>
    <cellStyle name="Input [yellow] 2 2 2 7" xfId="6838" xr:uid="{00000000-0005-0000-0000-0000B51A0000}"/>
    <cellStyle name="Input [yellow] 2 2 3" xfId="6839" xr:uid="{00000000-0005-0000-0000-0000B61A0000}"/>
    <cellStyle name="Input [yellow] 2 2 3 2" xfId="6840" xr:uid="{00000000-0005-0000-0000-0000B71A0000}"/>
    <cellStyle name="Input [yellow] 2 2 3 2 2" xfId="6841" xr:uid="{00000000-0005-0000-0000-0000B81A0000}"/>
    <cellStyle name="Input [yellow] 2 2 3 2 2 2" xfId="6842" xr:uid="{00000000-0005-0000-0000-0000B91A0000}"/>
    <cellStyle name="Input [yellow] 2 2 3 2 2 2 2" xfId="6843" xr:uid="{00000000-0005-0000-0000-0000BA1A0000}"/>
    <cellStyle name="Input [yellow] 2 2 3 2 2 3" xfId="6844" xr:uid="{00000000-0005-0000-0000-0000BB1A0000}"/>
    <cellStyle name="Input [yellow] 2 2 3 2 2 3 2" xfId="6845" xr:uid="{00000000-0005-0000-0000-0000BC1A0000}"/>
    <cellStyle name="Input [yellow] 2 2 3 2 2 4" xfId="6846" xr:uid="{00000000-0005-0000-0000-0000BD1A0000}"/>
    <cellStyle name="Input [yellow] 2 2 3 2 3" xfId="6847" xr:uid="{00000000-0005-0000-0000-0000BE1A0000}"/>
    <cellStyle name="Input [yellow] 2 2 3 2 3 2" xfId="6848" xr:uid="{00000000-0005-0000-0000-0000BF1A0000}"/>
    <cellStyle name="Input [yellow] 2 2 3 2 4" xfId="6849" xr:uid="{00000000-0005-0000-0000-0000C01A0000}"/>
    <cellStyle name="Input [yellow] 2 2 3 2 4 2" xfId="6850" xr:uid="{00000000-0005-0000-0000-0000C11A0000}"/>
    <cellStyle name="Input [yellow] 2 2 3 2 5" xfId="6851" xr:uid="{00000000-0005-0000-0000-0000C21A0000}"/>
    <cellStyle name="Input [yellow] 2 2 3 3" xfId="6852" xr:uid="{00000000-0005-0000-0000-0000C31A0000}"/>
    <cellStyle name="Input [yellow] 2 2 3 3 2" xfId="6853" xr:uid="{00000000-0005-0000-0000-0000C41A0000}"/>
    <cellStyle name="Input [yellow] 2 2 3 3 2 2" xfId="6854" xr:uid="{00000000-0005-0000-0000-0000C51A0000}"/>
    <cellStyle name="Input [yellow] 2 2 3 3 2 2 2" xfId="6855" xr:uid="{00000000-0005-0000-0000-0000C61A0000}"/>
    <cellStyle name="Input [yellow] 2 2 3 3 2 3" xfId="6856" xr:uid="{00000000-0005-0000-0000-0000C71A0000}"/>
    <cellStyle name="Input [yellow] 2 2 3 3 2 3 2" xfId="6857" xr:uid="{00000000-0005-0000-0000-0000C81A0000}"/>
    <cellStyle name="Input [yellow] 2 2 3 3 2 4" xfId="6858" xr:uid="{00000000-0005-0000-0000-0000C91A0000}"/>
    <cellStyle name="Input [yellow] 2 2 3 3 3" xfId="6859" xr:uid="{00000000-0005-0000-0000-0000CA1A0000}"/>
    <cellStyle name="Input [yellow] 2 2 3 3 3 2" xfId="6860" xr:uid="{00000000-0005-0000-0000-0000CB1A0000}"/>
    <cellStyle name="Input [yellow] 2 2 3 3 4" xfId="6861" xr:uid="{00000000-0005-0000-0000-0000CC1A0000}"/>
    <cellStyle name="Input [yellow] 2 2 3 3 4 2" xfId="6862" xr:uid="{00000000-0005-0000-0000-0000CD1A0000}"/>
    <cellStyle name="Input [yellow] 2 2 3 3 5" xfId="6863" xr:uid="{00000000-0005-0000-0000-0000CE1A0000}"/>
    <cellStyle name="Input [yellow] 2 2 3 4" xfId="6864" xr:uid="{00000000-0005-0000-0000-0000CF1A0000}"/>
    <cellStyle name="Input [yellow] 2 2 3 4 2" xfId="6865" xr:uid="{00000000-0005-0000-0000-0000D01A0000}"/>
    <cellStyle name="Input [yellow] 2 2 3 4 2 2" xfId="6866" xr:uid="{00000000-0005-0000-0000-0000D11A0000}"/>
    <cellStyle name="Input [yellow] 2 2 3 4 3" xfId="6867" xr:uid="{00000000-0005-0000-0000-0000D21A0000}"/>
    <cellStyle name="Input [yellow] 2 2 3 4 3 2" xfId="6868" xr:uid="{00000000-0005-0000-0000-0000D31A0000}"/>
    <cellStyle name="Input [yellow] 2 2 3 4 4" xfId="6869" xr:uid="{00000000-0005-0000-0000-0000D41A0000}"/>
    <cellStyle name="Input [yellow] 2 2 3 5" xfId="6870" xr:uid="{00000000-0005-0000-0000-0000D51A0000}"/>
    <cellStyle name="Input [yellow] 2 2 3 5 2" xfId="6871" xr:uid="{00000000-0005-0000-0000-0000D61A0000}"/>
    <cellStyle name="Input [yellow] 2 2 3 6" xfId="6872" xr:uid="{00000000-0005-0000-0000-0000D71A0000}"/>
    <cellStyle name="Input [yellow] 2 2 3 6 2" xfId="6873" xr:uid="{00000000-0005-0000-0000-0000D81A0000}"/>
    <cellStyle name="Input [yellow] 2 2 3 7" xfId="6874" xr:uid="{00000000-0005-0000-0000-0000D91A0000}"/>
    <cellStyle name="Input [yellow] 2 2 4" xfId="6875" xr:uid="{00000000-0005-0000-0000-0000DA1A0000}"/>
    <cellStyle name="Input [yellow] 2 2 4 2" xfId="6876" xr:uid="{00000000-0005-0000-0000-0000DB1A0000}"/>
    <cellStyle name="Input [yellow] 2 2 4 2 2" xfId="6877" xr:uid="{00000000-0005-0000-0000-0000DC1A0000}"/>
    <cellStyle name="Input [yellow] 2 2 4 2 2 2" xfId="6878" xr:uid="{00000000-0005-0000-0000-0000DD1A0000}"/>
    <cellStyle name="Input [yellow] 2 2 4 2 2 2 2" xfId="6879" xr:uid="{00000000-0005-0000-0000-0000DE1A0000}"/>
    <cellStyle name="Input [yellow] 2 2 4 2 2 3" xfId="6880" xr:uid="{00000000-0005-0000-0000-0000DF1A0000}"/>
    <cellStyle name="Input [yellow] 2 2 4 2 2 3 2" xfId="6881" xr:uid="{00000000-0005-0000-0000-0000E01A0000}"/>
    <cellStyle name="Input [yellow] 2 2 4 2 2 4" xfId="6882" xr:uid="{00000000-0005-0000-0000-0000E11A0000}"/>
    <cellStyle name="Input [yellow] 2 2 4 2 3" xfId="6883" xr:uid="{00000000-0005-0000-0000-0000E21A0000}"/>
    <cellStyle name="Input [yellow] 2 2 4 2 3 2" xfId="6884" xr:uid="{00000000-0005-0000-0000-0000E31A0000}"/>
    <cellStyle name="Input [yellow] 2 2 4 2 4" xfId="6885" xr:uid="{00000000-0005-0000-0000-0000E41A0000}"/>
    <cellStyle name="Input [yellow] 2 2 4 2 4 2" xfId="6886" xr:uid="{00000000-0005-0000-0000-0000E51A0000}"/>
    <cellStyle name="Input [yellow] 2 2 4 2 5" xfId="6887" xr:uid="{00000000-0005-0000-0000-0000E61A0000}"/>
    <cellStyle name="Input [yellow] 2 2 4 3" xfId="6888" xr:uid="{00000000-0005-0000-0000-0000E71A0000}"/>
    <cellStyle name="Input [yellow] 2 2 4 3 2" xfId="6889" xr:uid="{00000000-0005-0000-0000-0000E81A0000}"/>
    <cellStyle name="Input [yellow] 2 2 4 3 2 2" xfId="6890" xr:uid="{00000000-0005-0000-0000-0000E91A0000}"/>
    <cellStyle name="Input [yellow] 2 2 4 3 3" xfId="6891" xr:uid="{00000000-0005-0000-0000-0000EA1A0000}"/>
    <cellStyle name="Input [yellow] 2 2 4 3 3 2" xfId="6892" xr:uid="{00000000-0005-0000-0000-0000EB1A0000}"/>
    <cellStyle name="Input [yellow] 2 2 4 3 4" xfId="6893" xr:uid="{00000000-0005-0000-0000-0000EC1A0000}"/>
    <cellStyle name="Input [yellow] 2 2 4 4" xfId="6894" xr:uid="{00000000-0005-0000-0000-0000ED1A0000}"/>
    <cellStyle name="Input [yellow] 2 2 4 4 2" xfId="6895" xr:uid="{00000000-0005-0000-0000-0000EE1A0000}"/>
    <cellStyle name="Input [yellow] 2 2 4 5" xfId="6896" xr:uid="{00000000-0005-0000-0000-0000EF1A0000}"/>
    <cellStyle name="Input [yellow] 2 2 4 5 2" xfId="6897" xr:uid="{00000000-0005-0000-0000-0000F01A0000}"/>
    <cellStyle name="Input [yellow] 2 2 4 6" xfId="6898" xr:uid="{00000000-0005-0000-0000-0000F11A0000}"/>
    <cellStyle name="Input [yellow] 2 2 5" xfId="6899" xr:uid="{00000000-0005-0000-0000-0000F21A0000}"/>
    <cellStyle name="Input [yellow] 2 2 5 2" xfId="6900" xr:uid="{00000000-0005-0000-0000-0000F31A0000}"/>
    <cellStyle name="Input [yellow] 2 2 5 2 2" xfId="6901" xr:uid="{00000000-0005-0000-0000-0000F41A0000}"/>
    <cellStyle name="Input [yellow] 2 2 5 2 2 2" xfId="6902" xr:uid="{00000000-0005-0000-0000-0000F51A0000}"/>
    <cellStyle name="Input [yellow] 2 2 5 2 3" xfId="6903" xr:uid="{00000000-0005-0000-0000-0000F61A0000}"/>
    <cellStyle name="Input [yellow] 2 2 5 2 3 2" xfId="6904" xr:uid="{00000000-0005-0000-0000-0000F71A0000}"/>
    <cellStyle name="Input [yellow] 2 2 5 2 4" xfId="6905" xr:uid="{00000000-0005-0000-0000-0000F81A0000}"/>
    <cellStyle name="Input [yellow] 2 2 5 3" xfId="6906" xr:uid="{00000000-0005-0000-0000-0000F91A0000}"/>
    <cellStyle name="Input [yellow] 2 2 5 3 2" xfId="6907" xr:uid="{00000000-0005-0000-0000-0000FA1A0000}"/>
    <cellStyle name="Input [yellow] 2 2 5 4" xfId="6908" xr:uid="{00000000-0005-0000-0000-0000FB1A0000}"/>
    <cellStyle name="Input [yellow] 2 2 5 4 2" xfId="6909" xr:uid="{00000000-0005-0000-0000-0000FC1A0000}"/>
    <cellStyle name="Input [yellow] 2 2 5 5" xfId="6910" xr:uid="{00000000-0005-0000-0000-0000FD1A0000}"/>
    <cellStyle name="Input [yellow] 2 2 6" xfId="6911" xr:uid="{00000000-0005-0000-0000-0000FE1A0000}"/>
    <cellStyle name="Input [yellow] 2 2 6 2" xfId="6912" xr:uid="{00000000-0005-0000-0000-0000FF1A0000}"/>
    <cellStyle name="Input [yellow] 2 2 6 2 2" xfId="6913" xr:uid="{00000000-0005-0000-0000-0000001B0000}"/>
    <cellStyle name="Input [yellow] 2 2 6 2 2 2" xfId="6914" xr:uid="{00000000-0005-0000-0000-0000011B0000}"/>
    <cellStyle name="Input [yellow] 2 2 6 2 3" xfId="6915" xr:uid="{00000000-0005-0000-0000-0000021B0000}"/>
    <cellStyle name="Input [yellow] 2 2 6 2 3 2" xfId="6916" xr:uid="{00000000-0005-0000-0000-0000031B0000}"/>
    <cellStyle name="Input [yellow] 2 2 6 2 4" xfId="6917" xr:uid="{00000000-0005-0000-0000-0000041B0000}"/>
    <cellStyle name="Input [yellow] 2 2 6 3" xfId="6918" xr:uid="{00000000-0005-0000-0000-0000051B0000}"/>
    <cellStyle name="Input [yellow] 2 2 6 3 2" xfId="6919" xr:uid="{00000000-0005-0000-0000-0000061B0000}"/>
    <cellStyle name="Input [yellow] 2 2 6 4" xfId="6920" xr:uid="{00000000-0005-0000-0000-0000071B0000}"/>
    <cellStyle name="Input [yellow] 2 2 6 4 2" xfId="6921" xr:uid="{00000000-0005-0000-0000-0000081B0000}"/>
    <cellStyle name="Input [yellow] 2 2 6 5" xfId="6922" xr:uid="{00000000-0005-0000-0000-0000091B0000}"/>
    <cellStyle name="Input [yellow] 2 2 7" xfId="6923" xr:uid="{00000000-0005-0000-0000-00000A1B0000}"/>
    <cellStyle name="Input [yellow] 2 2 7 2" xfId="6924" xr:uid="{00000000-0005-0000-0000-00000B1B0000}"/>
    <cellStyle name="Input [yellow] 2 2 8" xfId="6925" xr:uid="{00000000-0005-0000-0000-00000C1B0000}"/>
    <cellStyle name="Input [yellow] 2 2 8 2" xfId="6926" xr:uid="{00000000-0005-0000-0000-00000D1B0000}"/>
    <cellStyle name="Input [yellow] 2 2 9" xfId="6927" xr:uid="{00000000-0005-0000-0000-00000E1B0000}"/>
    <cellStyle name="Input [yellow] 2 3" xfId="6928" xr:uid="{00000000-0005-0000-0000-00000F1B0000}"/>
    <cellStyle name="Input [yellow] 2 3 2" xfId="6929" xr:uid="{00000000-0005-0000-0000-0000101B0000}"/>
    <cellStyle name="Input [yellow] 2 3 2 2" xfId="6930" xr:uid="{00000000-0005-0000-0000-0000111B0000}"/>
    <cellStyle name="Input [yellow] 2 3 2 2 2" xfId="6931" xr:uid="{00000000-0005-0000-0000-0000121B0000}"/>
    <cellStyle name="Input [yellow] 2 3 2 2 2 2" xfId="6932" xr:uid="{00000000-0005-0000-0000-0000131B0000}"/>
    <cellStyle name="Input [yellow] 2 3 2 2 3" xfId="6933" xr:uid="{00000000-0005-0000-0000-0000141B0000}"/>
    <cellStyle name="Input [yellow] 2 3 2 2 3 2" xfId="6934" xr:uid="{00000000-0005-0000-0000-0000151B0000}"/>
    <cellStyle name="Input [yellow] 2 3 2 2 4" xfId="6935" xr:uid="{00000000-0005-0000-0000-0000161B0000}"/>
    <cellStyle name="Input [yellow] 2 3 2 3" xfId="6936" xr:uid="{00000000-0005-0000-0000-0000171B0000}"/>
    <cellStyle name="Input [yellow] 2 3 2 3 2" xfId="6937" xr:uid="{00000000-0005-0000-0000-0000181B0000}"/>
    <cellStyle name="Input [yellow] 2 3 2 4" xfId="6938" xr:uid="{00000000-0005-0000-0000-0000191B0000}"/>
    <cellStyle name="Input [yellow] 2 3 2 4 2" xfId="6939" xr:uid="{00000000-0005-0000-0000-00001A1B0000}"/>
    <cellStyle name="Input [yellow] 2 3 2 5" xfId="6940" xr:uid="{00000000-0005-0000-0000-00001B1B0000}"/>
    <cellStyle name="Input [yellow] 2 3 3" xfId="6941" xr:uid="{00000000-0005-0000-0000-00001C1B0000}"/>
    <cellStyle name="Input [yellow] 2 3 3 2" xfId="6942" xr:uid="{00000000-0005-0000-0000-00001D1B0000}"/>
    <cellStyle name="Input [yellow] 2 3 3 2 2" xfId="6943" xr:uid="{00000000-0005-0000-0000-00001E1B0000}"/>
    <cellStyle name="Input [yellow] 2 3 3 2 2 2" xfId="6944" xr:uid="{00000000-0005-0000-0000-00001F1B0000}"/>
    <cellStyle name="Input [yellow] 2 3 3 2 3" xfId="6945" xr:uid="{00000000-0005-0000-0000-0000201B0000}"/>
    <cellStyle name="Input [yellow] 2 3 3 2 3 2" xfId="6946" xr:uid="{00000000-0005-0000-0000-0000211B0000}"/>
    <cellStyle name="Input [yellow] 2 3 3 2 4" xfId="6947" xr:uid="{00000000-0005-0000-0000-0000221B0000}"/>
    <cellStyle name="Input [yellow] 2 3 3 3" xfId="6948" xr:uid="{00000000-0005-0000-0000-0000231B0000}"/>
    <cellStyle name="Input [yellow] 2 3 3 3 2" xfId="6949" xr:uid="{00000000-0005-0000-0000-0000241B0000}"/>
    <cellStyle name="Input [yellow] 2 3 3 4" xfId="6950" xr:uid="{00000000-0005-0000-0000-0000251B0000}"/>
    <cellStyle name="Input [yellow] 2 3 3 4 2" xfId="6951" xr:uid="{00000000-0005-0000-0000-0000261B0000}"/>
    <cellStyle name="Input [yellow] 2 3 3 5" xfId="6952" xr:uid="{00000000-0005-0000-0000-0000271B0000}"/>
    <cellStyle name="Input [yellow] 2 3 4" xfId="6953" xr:uid="{00000000-0005-0000-0000-0000281B0000}"/>
    <cellStyle name="Input [yellow] 2 3 4 2" xfId="6954" xr:uid="{00000000-0005-0000-0000-0000291B0000}"/>
    <cellStyle name="Input [yellow] 2 3 4 2 2" xfId="6955" xr:uid="{00000000-0005-0000-0000-00002A1B0000}"/>
    <cellStyle name="Input [yellow] 2 3 4 3" xfId="6956" xr:uid="{00000000-0005-0000-0000-00002B1B0000}"/>
    <cellStyle name="Input [yellow] 2 3 4 3 2" xfId="6957" xr:uid="{00000000-0005-0000-0000-00002C1B0000}"/>
    <cellStyle name="Input [yellow] 2 3 4 4" xfId="6958" xr:uid="{00000000-0005-0000-0000-00002D1B0000}"/>
    <cellStyle name="Input [yellow] 2 3 5" xfId="6959" xr:uid="{00000000-0005-0000-0000-00002E1B0000}"/>
    <cellStyle name="Input [yellow] 2 3 5 2" xfId="6960" xr:uid="{00000000-0005-0000-0000-00002F1B0000}"/>
    <cellStyle name="Input [yellow] 2 3 6" xfId="6961" xr:uid="{00000000-0005-0000-0000-0000301B0000}"/>
    <cellStyle name="Input [yellow] 2 3 6 2" xfId="6962" xr:uid="{00000000-0005-0000-0000-0000311B0000}"/>
    <cellStyle name="Input [yellow] 2 3 7" xfId="6963" xr:uid="{00000000-0005-0000-0000-0000321B0000}"/>
    <cellStyle name="Input [yellow] 2 4" xfId="6964" xr:uid="{00000000-0005-0000-0000-0000331B0000}"/>
    <cellStyle name="Input [yellow] 2 4 2" xfId="6965" xr:uid="{00000000-0005-0000-0000-0000341B0000}"/>
    <cellStyle name="Input [yellow] 2 4 2 2" xfId="6966" xr:uid="{00000000-0005-0000-0000-0000351B0000}"/>
    <cellStyle name="Input [yellow] 2 4 2 2 2" xfId="6967" xr:uid="{00000000-0005-0000-0000-0000361B0000}"/>
    <cellStyle name="Input [yellow] 2 4 2 2 2 2" xfId="6968" xr:uid="{00000000-0005-0000-0000-0000371B0000}"/>
    <cellStyle name="Input [yellow] 2 4 2 2 3" xfId="6969" xr:uid="{00000000-0005-0000-0000-0000381B0000}"/>
    <cellStyle name="Input [yellow] 2 4 2 2 3 2" xfId="6970" xr:uid="{00000000-0005-0000-0000-0000391B0000}"/>
    <cellStyle name="Input [yellow] 2 4 2 2 4" xfId="6971" xr:uid="{00000000-0005-0000-0000-00003A1B0000}"/>
    <cellStyle name="Input [yellow] 2 4 2 3" xfId="6972" xr:uid="{00000000-0005-0000-0000-00003B1B0000}"/>
    <cellStyle name="Input [yellow] 2 4 2 3 2" xfId="6973" xr:uid="{00000000-0005-0000-0000-00003C1B0000}"/>
    <cellStyle name="Input [yellow] 2 4 2 4" xfId="6974" xr:uid="{00000000-0005-0000-0000-00003D1B0000}"/>
    <cellStyle name="Input [yellow] 2 4 2 4 2" xfId="6975" xr:uid="{00000000-0005-0000-0000-00003E1B0000}"/>
    <cellStyle name="Input [yellow] 2 4 2 5" xfId="6976" xr:uid="{00000000-0005-0000-0000-00003F1B0000}"/>
    <cellStyle name="Input [yellow] 2 4 3" xfId="6977" xr:uid="{00000000-0005-0000-0000-0000401B0000}"/>
    <cellStyle name="Input [yellow] 2 4 3 2" xfId="6978" xr:uid="{00000000-0005-0000-0000-0000411B0000}"/>
    <cellStyle name="Input [yellow] 2 4 3 2 2" xfId="6979" xr:uid="{00000000-0005-0000-0000-0000421B0000}"/>
    <cellStyle name="Input [yellow] 2 4 3 2 2 2" xfId="6980" xr:uid="{00000000-0005-0000-0000-0000431B0000}"/>
    <cellStyle name="Input [yellow] 2 4 3 2 3" xfId="6981" xr:uid="{00000000-0005-0000-0000-0000441B0000}"/>
    <cellStyle name="Input [yellow] 2 4 3 2 3 2" xfId="6982" xr:uid="{00000000-0005-0000-0000-0000451B0000}"/>
    <cellStyle name="Input [yellow] 2 4 3 2 4" xfId="6983" xr:uid="{00000000-0005-0000-0000-0000461B0000}"/>
    <cellStyle name="Input [yellow] 2 4 3 3" xfId="6984" xr:uid="{00000000-0005-0000-0000-0000471B0000}"/>
    <cellStyle name="Input [yellow] 2 4 3 3 2" xfId="6985" xr:uid="{00000000-0005-0000-0000-0000481B0000}"/>
    <cellStyle name="Input [yellow] 2 4 3 4" xfId="6986" xr:uid="{00000000-0005-0000-0000-0000491B0000}"/>
    <cellStyle name="Input [yellow] 2 4 3 4 2" xfId="6987" xr:uid="{00000000-0005-0000-0000-00004A1B0000}"/>
    <cellStyle name="Input [yellow] 2 4 3 5" xfId="6988" xr:uid="{00000000-0005-0000-0000-00004B1B0000}"/>
    <cellStyle name="Input [yellow] 2 4 4" xfId="6989" xr:uid="{00000000-0005-0000-0000-00004C1B0000}"/>
    <cellStyle name="Input [yellow] 2 4 4 2" xfId="6990" xr:uid="{00000000-0005-0000-0000-00004D1B0000}"/>
    <cellStyle name="Input [yellow] 2 4 4 2 2" xfId="6991" xr:uid="{00000000-0005-0000-0000-00004E1B0000}"/>
    <cellStyle name="Input [yellow] 2 4 4 3" xfId="6992" xr:uid="{00000000-0005-0000-0000-00004F1B0000}"/>
    <cellStyle name="Input [yellow] 2 4 4 3 2" xfId="6993" xr:uid="{00000000-0005-0000-0000-0000501B0000}"/>
    <cellStyle name="Input [yellow] 2 4 4 4" xfId="6994" xr:uid="{00000000-0005-0000-0000-0000511B0000}"/>
    <cellStyle name="Input [yellow] 2 4 5" xfId="6995" xr:uid="{00000000-0005-0000-0000-0000521B0000}"/>
    <cellStyle name="Input [yellow] 2 4 5 2" xfId="6996" xr:uid="{00000000-0005-0000-0000-0000531B0000}"/>
    <cellStyle name="Input [yellow] 2 4 6" xfId="6997" xr:uid="{00000000-0005-0000-0000-0000541B0000}"/>
    <cellStyle name="Input [yellow] 2 4 6 2" xfId="6998" xr:uid="{00000000-0005-0000-0000-0000551B0000}"/>
    <cellStyle name="Input [yellow] 2 4 7" xfId="6999" xr:uid="{00000000-0005-0000-0000-0000561B0000}"/>
    <cellStyle name="Input [yellow] 2 5" xfId="7000" xr:uid="{00000000-0005-0000-0000-0000571B0000}"/>
    <cellStyle name="Input [yellow] 2 5 2" xfId="7001" xr:uid="{00000000-0005-0000-0000-0000581B0000}"/>
    <cellStyle name="Input [yellow] 2 5 2 2" xfId="7002" xr:uid="{00000000-0005-0000-0000-0000591B0000}"/>
    <cellStyle name="Input [yellow] 2 5 2 2 2" xfId="7003" xr:uid="{00000000-0005-0000-0000-00005A1B0000}"/>
    <cellStyle name="Input [yellow] 2 5 2 2 2 2" xfId="7004" xr:uid="{00000000-0005-0000-0000-00005B1B0000}"/>
    <cellStyle name="Input [yellow] 2 5 2 2 3" xfId="7005" xr:uid="{00000000-0005-0000-0000-00005C1B0000}"/>
    <cellStyle name="Input [yellow] 2 5 2 2 3 2" xfId="7006" xr:uid="{00000000-0005-0000-0000-00005D1B0000}"/>
    <cellStyle name="Input [yellow] 2 5 2 2 4" xfId="7007" xr:uid="{00000000-0005-0000-0000-00005E1B0000}"/>
    <cellStyle name="Input [yellow] 2 5 2 3" xfId="7008" xr:uid="{00000000-0005-0000-0000-00005F1B0000}"/>
    <cellStyle name="Input [yellow] 2 5 2 3 2" xfId="7009" xr:uid="{00000000-0005-0000-0000-0000601B0000}"/>
    <cellStyle name="Input [yellow] 2 5 2 4" xfId="7010" xr:uid="{00000000-0005-0000-0000-0000611B0000}"/>
    <cellStyle name="Input [yellow] 2 5 2 4 2" xfId="7011" xr:uid="{00000000-0005-0000-0000-0000621B0000}"/>
    <cellStyle name="Input [yellow] 2 5 2 5" xfId="7012" xr:uid="{00000000-0005-0000-0000-0000631B0000}"/>
    <cellStyle name="Input [yellow] 2 5 3" xfId="7013" xr:uid="{00000000-0005-0000-0000-0000641B0000}"/>
    <cellStyle name="Input [yellow] 2 5 3 2" xfId="7014" xr:uid="{00000000-0005-0000-0000-0000651B0000}"/>
    <cellStyle name="Input [yellow] 2 5 3 2 2" xfId="7015" xr:uid="{00000000-0005-0000-0000-0000661B0000}"/>
    <cellStyle name="Input [yellow] 2 5 3 3" xfId="7016" xr:uid="{00000000-0005-0000-0000-0000671B0000}"/>
    <cellStyle name="Input [yellow] 2 5 3 3 2" xfId="7017" xr:uid="{00000000-0005-0000-0000-0000681B0000}"/>
    <cellStyle name="Input [yellow] 2 5 3 4" xfId="7018" xr:uid="{00000000-0005-0000-0000-0000691B0000}"/>
    <cellStyle name="Input [yellow] 2 5 4" xfId="7019" xr:uid="{00000000-0005-0000-0000-00006A1B0000}"/>
    <cellStyle name="Input [yellow] 2 5 4 2" xfId="7020" xr:uid="{00000000-0005-0000-0000-00006B1B0000}"/>
    <cellStyle name="Input [yellow] 2 5 5" xfId="7021" xr:uid="{00000000-0005-0000-0000-00006C1B0000}"/>
    <cellStyle name="Input [yellow] 2 5 5 2" xfId="7022" xr:uid="{00000000-0005-0000-0000-00006D1B0000}"/>
    <cellStyle name="Input [yellow] 2 5 6" xfId="7023" xr:uid="{00000000-0005-0000-0000-00006E1B0000}"/>
    <cellStyle name="Input [yellow] 2 6" xfId="7024" xr:uid="{00000000-0005-0000-0000-00006F1B0000}"/>
    <cellStyle name="Input [yellow] 2 6 2" xfId="7025" xr:uid="{00000000-0005-0000-0000-0000701B0000}"/>
    <cellStyle name="Input [yellow] 2 6 2 2" xfId="7026" xr:uid="{00000000-0005-0000-0000-0000711B0000}"/>
    <cellStyle name="Input [yellow] 2 6 2 2 2" xfId="7027" xr:uid="{00000000-0005-0000-0000-0000721B0000}"/>
    <cellStyle name="Input [yellow] 2 6 2 3" xfId="7028" xr:uid="{00000000-0005-0000-0000-0000731B0000}"/>
    <cellStyle name="Input [yellow] 2 6 2 3 2" xfId="7029" xr:uid="{00000000-0005-0000-0000-0000741B0000}"/>
    <cellStyle name="Input [yellow] 2 6 2 4" xfId="7030" xr:uid="{00000000-0005-0000-0000-0000751B0000}"/>
    <cellStyle name="Input [yellow] 2 6 3" xfId="7031" xr:uid="{00000000-0005-0000-0000-0000761B0000}"/>
    <cellStyle name="Input [yellow] 2 6 3 2" xfId="7032" xr:uid="{00000000-0005-0000-0000-0000771B0000}"/>
    <cellStyle name="Input [yellow] 2 6 4" xfId="7033" xr:uid="{00000000-0005-0000-0000-0000781B0000}"/>
    <cellStyle name="Input [yellow] 2 6 4 2" xfId="7034" xr:uid="{00000000-0005-0000-0000-0000791B0000}"/>
    <cellStyle name="Input [yellow] 2 6 5" xfId="7035" xr:uid="{00000000-0005-0000-0000-00007A1B0000}"/>
    <cellStyle name="Input [yellow] 2 7" xfId="7036" xr:uid="{00000000-0005-0000-0000-00007B1B0000}"/>
    <cellStyle name="Input [yellow] 2 7 2" xfId="7037" xr:uid="{00000000-0005-0000-0000-00007C1B0000}"/>
    <cellStyle name="Input [yellow] 2 8" xfId="7038" xr:uid="{00000000-0005-0000-0000-00007D1B0000}"/>
    <cellStyle name="Input [yellow] 2 8 2" xfId="7039" xr:uid="{00000000-0005-0000-0000-00007E1B0000}"/>
    <cellStyle name="Input [yellow] 2 9" xfId="7040" xr:uid="{00000000-0005-0000-0000-00007F1B0000}"/>
    <cellStyle name="Input [yellow] 20" xfId="7041" xr:uid="{00000000-0005-0000-0000-0000801B0000}"/>
    <cellStyle name="Input [yellow] 20 2" xfId="7042" xr:uid="{00000000-0005-0000-0000-0000811B0000}"/>
    <cellStyle name="Input [yellow] 20 2 2" xfId="7043" xr:uid="{00000000-0005-0000-0000-0000821B0000}"/>
    <cellStyle name="Input [yellow] 20 3" xfId="7044" xr:uid="{00000000-0005-0000-0000-0000831B0000}"/>
    <cellStyle name="Input [yellow] 21" xfId="7045" xr:uid="{00000000-0005-0000-0000-0000841B0000}"/>
    <cellStyle name="Input [yellow] 21 2" xfId="7046" xr:uid="{00000000-0005-0000-0000-0000851B0000}"/>
    <cellStyle name="Input [yellow] 21 2 2" xfId="7047" xr:uid="{00000000-0005-0000-0000-0000861B0000}"/>
    <cellStyle name="Input [yellow] 21 3" xfId="7048" xr:uid="{00000000-0005-0000-0000-0000871B0000}"/>
    <cellStyle name="Input [yellow] 22" xfId="7049" xr:uid="{00000000-0005-0000-0000-0000881B0000}"/>
    <cellStyle name="Input [yellow] 22 2" xfId="7050" xr:uid="{00000000-0005-0000-0000-0000891B0000}"/>
    <cellStyle name="Input [yellow] 22 2 2" xfId="7051" xr:uid="{00000000-0005-0000-0000-00008A1B0000}"/>
    <cellStyle name="Input [yellow] 22 3" xfId="7052" xr:uid="{00000000-0005-0000-0000-00008B1B0000}"/>
    <cellStyle name="Input [yellow] 23" xfId="7053" xr:uid="{00000000-0005-0000-0000-00008C1B0000}"/>
    <cellStyle name="Input [yellow] 23 2" xfId="7054" xr:uid="{00000000-0005-0000-0000-00008D1B0000}"/>
    <cellStyle name="Input [yellow] 3" xfId="7055" xr:uid="{00000000-0005-0000-0000-00008E1B0000}"/>
    <cellStyle name="Input [yellow] 3 2" xfId="7056" xr:uid="{00000000-0005-0000-0000-00008F1B0000}"/>
    <cellStyle name="Input [yellow] 3 2 2" xfId="7057" xr:uid="{00000000-0005-0000-0000-0000901B0000}"/>
    <cellStyle name="Input [yellow] 3 2 2 2" xfId="7058" xr:uid="{00000000-0005-0000-0000-0000911B0000}"/>
    <cellStyle name="Input [yellow] 3 2 2 2 2" xfId="7059" xr:uid="{00000000-0005-0000-0000-0000921B0000}"/>
    <cellStyle name="Input [yellow] 3 2 2 2 2 2" xfId="7060" xr:uid="{00000000-0005-0000-0000-0000931B0000}"/>
    <cellStyle name="Input [yellow] 3 2 2 2 2 2 2" xfId="7061" xr:uid="{00000000-0005-0000-0000-0000941B0000}"/>
    <cellStyle name="Input [yellow] 3 2 2 2 2 3" xfId="7062" xr:uid="{00000000-0005-0000-0000-0000951B0000}"/>
    <cellStyle name="Input [yellow] 3 2 2 2 2 3 2" xfId="7063" xr:uid="{00000000-0005-0000-0000-0000961B0000}"/>
    <cellStyle name="Input [yellow] 3 2 2 2 2 4" xfId="7064" xr:uid="{00000000-0005-0000-0000-0000971B0000}"/>
    <cellStyle name="Input [yellow] 3 2 2 2 3" xfId="7065" xr:uid="{00000000-0005-0000-0000-0000981B0000}"/>
    <cellStyle name="Input [yellow] 3 2 2 2 3 2" xfId="7066" xr:uid="{00000000-0005-0000-0000-0000991B0000}"/>
    <cellStyle name="Input [yellow] 3 2 2 2 4" xfId="7067" xr:uid="{00000000-0005-0000-0000-00009A1B0000}"/>
    <cellStyle name="Input [yellow] 3 2 2 2 4 2" xfId="7068" xr:uid="{00000000-0005-0000-0000-00009B1B0000}"/>
    <cellStyle name="Input [yellow] 3 2 2 2 5" xfId="7069" xr:uid="{00000000-0005-0000-0000-00009C1B0000}"/>
    <cellStyle name="Input [yellow] 3 2 2 3" xfId="7070" xr:uid="{00000000-0005-0000-0000-00009D1B0000}"/>
    <cellStyle name="Input [yellow] 3 2 2 3 2" xfId="7071" xr:uid="{00000000-0005-0000-0000-00009E1B0000}"/>
    <cellStyle name="Input [yellow] 3 2 2 3 2 2" xfId="7072" xr:uid="{00000000-0005-0000-0000-00009F1B0000}"/>
    <cellStyle name="Input [yellow] 3 2 2 3 2 2 2" xfId="7073" xr:uid="{00000000-0005-0000-0000-0000A01B0000}"/>
    <cellStyle name="Input [yellow] 3 2 2 3 2 3" xfId="7074" xr:uid="{00000000-0005-0000-0000-0000A11B0000}"/>
    <cellStyle name="Input [yellow] 3 2 2 3 2 3 2" xfId="7075" xr:uid="{00000000-0005-0000-0000-0000A21B0000}"/>
    <cellStyle name="Input [yellow] 3 2 2 3 2 4" xfId="7076" xr:uid="{00000000-0005-0000-0000-0000A31B0000}"/>
    <cellStyle name="Input [yellow] 3 2 2 3 3" xfId="7077" xr:uid="{00000000-0005-0000-0000-0000A41B0000}"/>
    <cellStyle name="Input [yellow] 3 2 2 3 3 2" xfId="7078" xr:uid="{00000000-0005-0000-0000-0000A51B0000}"/>
    <cellStyle name="Input [yellow] 3 2 2 3 4" xfId="7079" xr:uid="{00000000-0005-0000-0000-0000A61B0000}"/>
    <cellStyle name="Input [yellow] 3 2 2 3 4 2" xfId="7080" xr:uid="{00000000-0005-0000-0000-0000A71B0000}"/>
    <cellStyle name="Input [yellow] 3 2 2 3 5" xfId="7081" xr:uid="{00000000-0005-0000-0000-0000A81B0000}"/>
    <cellStyle name="Input [yellow] 3 2 2 4" xfId="7082" xr:uid="{00000000-0005-0000-0000-0000A91B0000}"/>
    <cellStyle name="Input [yellow] 3 2 2 4 2" xfId="7083" xr:uid="{00000000-0005-0000-0000-0000AA1B0000}"/>
    <cellStyle name="Input [yellow] 3 2 2 4 2 2" xfId="7084" xr:uid="{00000000-0005-0000-0000-0000AB1B0000}"/>
    <cellStyle name="Input [yellow] 3 2 2 4 3" xfId="7085" xr:uid="{00000000-0005-0000-0000-0000AC1B0000}"/>
    <cellStyle name="Input [yellow] 3 2 2 4 3 2" xfId="7086" xr:uid="{00000000-0005-0000-0000-0000AD1B0000}"/>
    <cellStyle name="Input [yellow] 3 2 2 4 4" xfId="7087" xr:uid="{00000000-0005-0000-0000-0000AE1B0000}"/>
    <cellStyle name="Input [yellow] 3 2 2 5" xfId="7088" xr:uid="{00000000-0005-0000-0000-0000AF1B0000}"/>
    <cellStyle name="Input [yellow] 3 2 2 5 2" xfId="7089" xr:uid="{00000000-0005-0000-0000-0000B01B0000}"/>
    <cellStyle name="Input [yellow] 3 2 2 6" xfId="7090" xr:uid="{00000000-0005-0000-0000-0000B11B0000}"/>
    <cellStyle name="Input [yellow] 3 2 2 6 2" xfId="7091" xr:uid="{00000000-0005-0000-0000-0000B21B0000}"/>
    <cellStyle name="Input [yellow] 3 2 2 7" xfId="7092" xr:uid="{00000000-0005-0000-0000-0000B31B0000}"/>
    <cellStyle name="Input [yellow] 3 2 3" xfId="7093" xr:uid="{00000000-0005-0000-0000-0000B41B0000}"/>
    <cellStyle name="Input [yellow] 3 2 3 2" xfId="7094" xr:uid="{00000000-0005-0000-0000-0000B51B0000}"/>
    <cellStyle name="Input [yellow] 3 2 3 2 2" xfId="7095" xr:uid="{00000000-0005-0000-0000-0000B61B0000}"/>
    <cellStyle name="Input [yellow] 3 2 3 2 2 2" xfId="7096" xr:uid="{00000000-0005-0000-0000-0000B71B0000}"/>
    <cellStyle name="Input [yellow] 3 2 3 2 2 2 2" xfId="7097" xr:uid="{00000000-0005-0000-0000-0000B81B0000}"/>
    <cellStyle name="Input [yellow] 3 2 3 2 2 3" xfId="7098" xr:uid="{00000000-0005-0000-0000-0000B91B0000}"/>
    <cellStyle name="Input [yellow] 3 2 3 2 2 3 2" xfId="7099" xr:uid="{00000000-0005-0000-0000-0000BA1B0000}"/>
    <cellStyle name="Input [yellow] 3 2 3 2 2 4" xfId="7100" xr:uid="{00000000-0005-0000-0000-0000BB1B0000}"/>
    <cellStyle name="Input [yellow] 3 2 3 2 3" xfId="7101" xr:uid="{00000000-0005-0000-0000-0000BC1B0000}"/>
    <cellStyle name="Input [yellow] 3 2 3 2 3 2" xfId="7102" xr:uid="{00000000-0005-0000-0000-0000BD1B0000}"/>
    <cellStyle name="Input [yellow] 3 2 3 2 4" xfId="7103" xr:uid="{00000000-0005-0000-0000-0000BE1B0000}"/>
    <cellStyle name="Input [yellow] 3 2 3 2 4 2" xfId="7104" xr:uid="{00000000-0005-0000-0000-0000BF1B0000}"/>
    <cellStyle name="Input [yellow] 3 2 3 2 5" xfId="7105" xr:uid="{00000000-0005-0000-0000-0000C01B0000}"/>
    <cellStyle name="Input [yellow] 3 2 3 3" xfId="7106" xr:uid="{00000000-0005-0000-0000-0000C11B0000}"/>
    <cellStyle name="Input [yellow] 3 2 3 3 2" xfId="7107" xr:uid="{00000000-0005-0000-0000-0000C21B0000}"/>
    <cellStyle name="Input [yellow] 3 2 3 3 2 2" xfId="7108" xr:uid="{00000000-0005-0000-0000-0000C31B0000}"/>
    <cellStyle name="Input [yellow] 3 2 3 3 2 2 2" xfId="7109" xr:uid="{00000000-0005-0000-0000-0000C41B0000}"/>
    <cellStyle name="Input [yellow] 3 2 3 3 2 3" xfId="7110" xr:uid="{00000000-0005-0000-0000-0000C51B0000}"/>
    <cellStyle name="Input [yellow] 3 2 3 3 2 3 2" xfId="7111" xr:uid="{00000000-0005-0000-0000-0000C61B0000}"/>
    <cellStyle name="Input [yellow] 3 2 3 3 2 4" xfId="7112" xr:uid="{00000000-0005-0000-0000-0000C71B0000}"/>
    <cellStyle name="Input [yellow] 3 2 3 3 3" xfId="7113" xr:uid="{00000000-0005-0000-0000-0000C81B0000}"/>
    <cellStyle name="Input [yellow] 3 2 3 3 3 2" xfId="7114" xr:uid="{00000000-0005-0000-0000-0000C91B0000}"/>
    <cellStyle name="Input [yellow] 3 2 3 3 4" xfId="7115" xr:uid="{00000000-0005-0000-0000-0000CA1B0000}"/>
    <cellStyle name="Input [yellow] 3 2 3 3 4 2" xfId="7116" xr:uid="{00000000-0005-0000-0000-0000CB1B0000}"/>
    <cellStyle name="Input [yellow] 3 2 3 3 5" xfId="7117" xr:uid="{00000000-0005-0000-0000-0000CC1B0000}"/>
    <cellStyle name="Input [yellow] 3 2 3 4" xfId="7118" xr:uid="{00000000-0005-0000-0000-0000CD1B0000}"/>
    <cellStyle name="Input [yellow] 3 2 3 4 2" xfId="7119" xr:uid="{00000000-0005-0000-0000-0000CE1B0000}"/>
    <cellStyle name="Input [yellow] 3 2 3 4 2 2" xfId="7120" xr:uid="{00000000-0005-0000-0000-0000CF1B0000}"/>
    <cellStyle name="Input [yellow] 3 2 3 4 3" xfId="7121" xr:uid="{00000000-0005-0000-0000-0000D01B0000}"/>
    <cellStyle name="Input [yellow] 3 2 3 4 3 2" xfId="7122" xr:uid="{00000000-0005-0000-0000-0000D11B0000}"/>
    <cellStyle name="Input [yellow] 3 2 3 4 4" xfId="7123" xr:uid="{00000000-0005-0000-0000-0000D21B0000}"/>
    <cellStyle name="Input [yellow] 3 2 3 5" xfId="7124" xr:uid="{00000000-0005-0000-0000-0000D31B0000}"/>
    <cellStyle name="Input [yellow] 3 2 3 5 2" xfId="7125" xr:uid="{00000000-0005-0000-0000-0000D41B0000}"/>
    <cellStyle name="Input [yellow] 3 2 3 6" xfId="7126" xr:uid="{00000000-0005-0000-0000-0000D51B0000}"/>
    <cellStyle name="Input [yellow] 3 2 3 6 2" xfId="7127" xr:uid="{00000000-0005-0000-0000-0000D61B0000}"/>
    <cellStyle name="Input [yellow] 3 2 3 7" xfId="7128" xr:uid="{00000000-0005-0000-0000-0000D71B0000}"/>
    <cellStyle name="Input [yellow] 3 2 4" xfId="7129" xr:uid="{00000000-0005-0000-0000-0000D81B0000}"/>
    <cellStyle name="Input [yellow] 3 2 4 2" xfId="7130" xr:uid="{00000000-0005-0000-0000-0000D91B0000}"/>
    <cellStyle name="Input [yellow] 3 2 4 2 2" xfId="7131" xr:uid="{00000000-0005-0000-0000-0000DA1B0000}"/>
    <cellStyle name="Input [yellow] 3 2 4 2 2 2" xfId="7132" xr:uid="{00000000-0005-0000-0000-0000DB1B0000}"/>
    <cellStyle name="Input [yellow] 3 2 4 2 2 2 2" xfId="7133" xr:uid="{00000000-0005-0000-0000-0000DC1B0000}"/>
    <cellStyle name="Input [yellow] 3 2 4 2 2 3" xfId="7134" xr:uid="{00000000-0005-0000-0000-0000DD1B0000}"/>
    <cellStyle name="Input [yellow] 3 2 4 2 2 3 2" xfId="7135" xr:uid="{00000000-0005-0000-0000-0000DE1B0000}"/>
    <cellStyle name="Input [yellow] 3 2 4 2 2 4" xfId="7136" xr:uid="{00000000-0005-0000-0000-0000DF1B0000}"/>
    <cellStyle name="Input [yellow] 3 2 4 2 3" xfId="7137" xr:uid="{00000000-0005-0000-0000-0000E01B0000}"/>
    <cellStyle name="Input [yellow] 3 2 4 2 3 2" xfId="7138" xr:uid="{00000000-0005-0000-0000-0000E11B0000}"/>
    <cellStyle name="Input [yellow] 3 2 4 2 4" xfId="7139" xr:uid="{00000000-0005-0000-0000-0000E21B0000}"/>
    <cellStyle name="Input [yellow] 3 2 4 2 4 2" xfId="7140" xr:uid="{00000000-0005-0000-0000-0000E31B0000}"/>
    <cellStyle name="Input [yellow] 3 2 4 2 5" xfId="7141" xr:uid="{00000000-0005-0000-0000-0000E41B0000}"/>
    <cellStyle name="Input [yellow] 3 2 4 3" xfId="7142" xr:uid="{00000000-0005-0000-0000-0000E51B0000}"/>
    <cellStyle name="Input [yellow] 3 2 4 3 2" xfId="7143" xr:uid="{00000000-0005-0000-0000-0000E61B0000}"/>
    <cellStyle name="Input [yellow] 3 2 4 3 2 2" xfId="7144" xr:uid="{00000000-0005-0000-0000-0000E71B0000}"/>
    <cellStyle name="Input [yellow] 3 2 4 3 3" xfId="7145" xr:uid="{00000000-0005-0000-0000-0000E81B0000}"/>
    <cellStyle name="Input [yellow] 3 2 4 3 3 2" xfId="7146" xr:uid="{00000000-0005-0000-0000-0000E91B0000}"/>
    <cellStyle name="Input [yellow] 3 2 4 3 4" xfId="7147" xr:uid="{00000000-0005-0000-0000-0000EA1B0000}"/>
    <cellStyle name="Input [yellow] 3 2 4 4" xfId="7148" xr:uid="{00000000-0005-0000-0000-0000EB1B0000}"/>
    <cellStyle name="Input [yellow] 3 2 4 4 2" xfId="7149" xr:uid="{00000000-0005-0000-0000-0000EC1B0000}"/>
    <cellStyle name="Input [yellow] 3 2 4 5" xfId="7150" xr:uid="{00000000-0005-0000-0000-0000ED1B0000}"/>
    <cellStyle name="Input [yellow] 3 2 4 5 2" xfId="7151" xr:uid="{00000000-0005-0000-0000-0000EE1B0000}"/>
    <cellStyle name="Input [yellow] 3 2 4 6" xfId="7152" xr:uid="{00000000-0005-0000-0000-0000EF1B0000}"/>
    <cellStyle name="Input [yellow] 3 2 5" xfId="7153" xr:uid="{00000000-0005-0000-0000-0000F01B0000}"/>
    <cellStyle name="Input [yellow] 3 2 5 2" xfId="7154" xr:uid="{00000000-0005-0000-0000-0000F11B0000}"/>
    <cellStyle name="Input [yellow] 3 2 5 2 2" xfId="7155" xr:uid="{00000000-0005-0000-0000-0000F21B0000}"/>
    <cellStyle name="Input [yellow] 3 2 5 2 2 2" xfId="7156" xr:uid="{00000000-0005-0000-0000-0000F31B0000}"/>
    <cellStyle name="Input [yellow] 3 2 5 2 3" xfId="7157" xr:uid="{00000000-0005-0000-0000-0000F41B0000}"/>
    <cellStyle name="Input [yellow] 3 2 5 2 3 2" xfId="7158" xr:uid="{00000000-0005-0000-0000-0000F51B0000}"/>
    <cellStyle name="Input [yellow] 3 2 5 2 4" xfId="7159" xr:uid="{00000000-0005-0000-0000-0000F61B0000}"/>
    <cellStyle name="Input [yellow] 3 2 5 3" xfId="7160" xr:uid="{00000000-0005-0000-0000-0000F71B0000}"/>
    <cellStyle name="Input [yellow] 3 2 5 3 2" xfId="7161" xr:uid="{00000000-0005-0000-0000-0000F81B0000}"/>
    <cellStyle name="Input [yellow] 3 2 5 4" xfId="7162" xr:uid="{00000000-0005-0000-0000-0000F91B0000}"/>
    <cellStyle name="Input [yellow] 3 2 5 4 2" xfId="7163" xr:uid="{00000000-0005-0000-0000-0000FA1B0000}"/>
    <cellStyle name="Input [yellow] 3 2 5 5" xfId="7164" xr:uid="{00000000-0005-0000-0000-0000FB1B0000}"/>
    <cellStyle name="Input [yellow] 3 2 6" xfId="7165" xr:uid="{00000000-0005-0000-0000-0000FC1B0000}"/>
    <cellStyle name="Input [yellow] 3 2 6 2" xfId="7166" xr:uid="{00000000-0005-0000-0000-0000FD1B0000}"/>
    <cellStyle name="Input [yellow] 3 2 6 2 2" xfId="7167" xr:uid="{00000000-0005-0000-0000-0000FE1B0000}"/>
    <cellStyle name="Input [yellow] 3 2 6 2 2 2" xfId="7168" xr:uid="{00000000-0005-0000-0000-0000FF1B0000}"/>
    <cellStyle name="Input [yellow] 3 2 6 2 3" xfId="7169" xr:uid="{00000000-0005-0000-0000-0000001C0000}"/>
    <cellStyle name="Input [yellow] 3 2 6 2 3 2" xfId="7170" xr:uid="{00000000-0005-0000-0000-0000011C0000}"/>
    <cellStyle name="Input [yellow] 3 2 6 2 4" xfId="7171" xr:uid="{00000000-0005-0000-0000-0000021C0000}"/>
    <cellStyle name="Input [yellow] 3 2 6 3" xfId="7172" xr:uid="{00000000-0005-0000-0000-0000031C0000}"/>
    <cellStyle name="Input [yellow] 3 2 6 3 2" xfId="7173" xr:uid="{00000000-0005-0000-0000-0000041C0000}"/>
    <cellStyle name="Input [yellow] 3 2 6 4" xfId="7174" xr:uid="{00000000-0005-0000-0000-0000051C0000}"/>
    <cellStyle name="Input [yellow] 3 2 6 4 2" xfId="7175" xr:uid="{00000000-0005-0000-0000-0000061C0000}"/>
    <cellStyle name="Input [yellow] 3 2 6 5" xfId="7176" xr:uid="{00000000-0005-0000-0000-0000071C0000}"/>
    <cellStyle name="Input [yellow] 3 2 7" xfId="7177" xr:uid="{00000000-0005-0000-0000-0000081C0000}"/>
    <cellStyle name="Input [yellow] 3 2 7 2" xfId="7178" xr:uid="{00000000-0005-0000-0000-0000091C0000}"/>
    <cellStyle name="Input [yellow] 3 2 8" xfId="7179" xr:uid="{00000000-0005-0000-0000-00000A1C0000}"/>
    <cellStyle name="Input [yellow] 3 2 8 2" xfId="7180" xr:uid="{00000000-0005-0000-0000-00000B1C0000}"/>
    <cellStyle name="Input [yellow] 3 2 9" xfId="7181" xr:uid="{00000000-0005-0000-0000-00000C1C0000}"/>
    <cellStyle name="Input [yellow] 3 3" xfId="7182" xr:uid="{00000000-0005-0000-0000-00000D1C0000}"/>
    <cellStyle name="Input [yellow] 3 3 2" xfId="7183" xr:uid="{00000000-0005-0000-0000-00000E1C0000}"/>
    <cellStyle name="Input [yellow] 3 3 2 2" xfId="7184" xr:uid="{00000000-0005-0000-0000-00000F1C0000}"/>
    <cellStyle name="Input [yellow] 3 3 2 2 2" xfId="7185" xr:uid="{00000000-0005-0000-0000-0000101C0000}"/>
    <cellStyle name="Input [yellow] 3 3 2 2 2 2" xfId="7186" xr:uid="{00000000-0005-0000-0000-0000111C0000}"/>
    <cellStyle name="Input [yellow] 3 3 2 2 3" xfId="7187" xr:uid="{00000000-0005-0000-0000-0000121C0000}"/>
    <cellStyle name="Input [yellow] 3 3 2 2 3 2" xfId="7188" xr:uid="{00000000-0005-0000-0000-0000131C0000}"/>
    <cellStyle name="Input [yellow] 3 3 2 2 4" xfId="7189" xr:uid="{00000000-0005-0000-0000-0000141C0000}"/>
    <cellStyle name="Input [yellow] 3 3 2 3" xfId="7190" xr:uid="{00000000-0005-0000-0000-0000151C0000}"/>
    <cellStyle name="Input [yellow] 3 3 2 3 2" xfId="7191" xr:uid="{00000000-0005-0000-0000-0000161C0000}"/>
    <cellStyle name="Input [yellow] 3 3 2 4" xfId="7192" xr:uid="{00000000-0005-0000-0000-0000171C0000}"/>
    <cellStyle name="Input [yellow] 3 3 2 4 2" xfId="7193" xr:uid="{00000000-0005-0000-0000-0000181C0000}"/>
    <cellStyle name="Input [yellow] 3 3 2 5" xfId="7194" xr:uid="{00000000-0005-0000-0000-0000191C0000}"/>
    <cellStyle name="Input [yellow] 3 3 3" xfId="7195" xr:uid="{00000000-0005-0000-0000-00001A1C0000}"/>
    <cellStyle name="Input [yellow] 3 3 3 2" xfId="7196" xr:uid="{00000000-0005-0000-0000-00001B1C0000}"/>
    <cellStyle name="Input [yellow] 3 3 3 2 2" xfId="7197" xr:uid="{00000000-0005-0000-0000-00001C1C0000}"/>
    <cellStyle name="Input [yellow] 3 3 3 2 2 2" xfId="7198" xr:uid="{00000000-0005-0000-0000-00001D1C0000}"/>
    <cellStyle name="Input [yellow] 3 3 3 2 3" xfId="7199" xr:uid="{00000000-0005-0000-0000-00001E1C0000}"/>
    <cellStyle name="Input [yellow] 3 3 3 2 3 2" xfId="7200" xr:uid="{00000000-0005-0000-0000-00001F1C0000}"/>
    <cellStyle name="Input [yellow] 3 3 3 2 4" xfId="7201" xr:uid="{00000000-0005-0000-0000-0000201C0000}"/>
    <cellStyle name="Input [yellow] 3 3 3 3" xfId="7202" xr:uid="{00000000-0005-0000-0000-0000211C0000}"/>
    <cellStyle name="Input [yellow] 3 3 3 3 2" xfId="7203" xr:uid="{00000000-0005-0000-0000-0000221C0000}"/>
    <cellStyle name="Input [yellow] 3 3 3 4" xfId="7204" xr:uid="{00000000-0005-0000-0000-0000231C0000}"/>
    <cellStyle name="Input [yellow] 3 3 3 4 2" xfId="7205" xr:uid="{00000000-0005-0000-0000-0000241C0000}"/>
    <cellStyle name="Input [yellow] 3 3 3 5" xfId="7206" xr:uid="{00000000-0005-0000-0000-0000251C0000}"/>
    <cellStyle name="Input [yellow] 3 3 4" xfId="7207" xr:uid="{00000000-0005-0000-0000-0000261C0000}"/>
    <cellStyle name="Input [yellow] 3 3 4 2" xfId="7208" xr:uid="{00000000-0005-0000-0000-0000271C0000}"/>
    <cellStyle name="Input [yellow] 3 3 4 2 2" xfId="7209" xr:uid="{00000000-0005-0000-0000-0000281C0000}"/>
    <cellStyle name="Input [yellow] 3 3 4 3" xfId="7210" xr:uid="{00000000-0005-0000-0000-0000291C0000}"/>
    <cellStyle name="Input [yellow] 3 3 4 3 2" xfId="7211" xr:uid="{00000000-0005-0000-0000-00002A1C0000}"/>
    <cellStyle name="Input [yellow] 3 3 4 4" xfId="7212" xr:uid="{00000000-0005-0000-0000-00002B1C0000}"/>
    <cellStyle name="Input [yellow] 3 3 5" xfId="7213" xr:uid="{00000000-0005-0000-0000-00002C1C0000}"/>
    <cellStyle name="Input [yellow] 3 3 5 2" xfId="7214" xr:uid="{00000000-0005-0000-0000-00002D1C0000}"/>
    <cellStyle name="Input [yellow] 3 3 6" xfId="7215" xr:uid="{00000000-0005-0000-0000-00002E1C0000}"/>
    <cellStyle name="Input [yellow] 3 3 6 2" xfId="7216" xr:uid="{00000000-0005-0000-0000-00002F1C0000}"/>
    <cellStyle name="Input [yellow] 3 3 7" xfId="7217" xr:uid="{00000000-0005-0000-0000-0000301C0000}"/>
    <cellStyle name="Input [yellow] 3 4" xfId="7218" xr:uid="{00000000-0005-0000-0000-0000311C0000}"/>
    <cellStyle name="Input [yellow] 3 4 2" xfId="7219" xr:uid="{00000000-0005-0000-0000-0000321C0000}"/>
    <cellStyle name="Input [yellow] 3 4 2 2" xfId="7220" xr:uid="{00000000-0005-0000-0000-0000331C0000}"/>
    <cellStyle name="Input [yellow] 3 4 2 2 2" xfId="7221" xr:uid="{00000000-0005-0000-0000-0000341C0000}"/>
    <cellStyle name="Input [yellow] 3 4 2 2 2 2" xfId="7222" xr:uid="{00000000-0005-0000-0000-0000351C0000}"/>
    <cellStyle name="Input [yellow] 3 4 2 2 3" xfId="7223" xr:uid="{00000000-0005-0000-0000-0000361C0000}"/>
    <cellStyle name="Input [yellow] 3 4 2 2 3 2" xfId="7224" xr:uid="{00000000-0005-0000-0000-0000371C0000}"/>
    <cellStyle name="Input [yellow] 3 4 2 2 4" xfId="7225" xr:uid="{00000000-0005-0000-0000-0000381C0000}"/>
    <cellStyle name="Input [yellow] 3 4 2 3" xfId="7226" xr:uid="{00000000-0005-0000-0000-0000391C0000}"/>
    <cellStyle name="Input [yellow] 3 4 2 3 2" xfId="7227" xr:uid="{00000000-0005-0000-0000-00003A1C0000}"/>
    <cellStyle name="Input [yellow] 3 4 2 4" xfId="7228" xr:uid="{00000000-0005-0000-0000-00003B1C0000}"/>
    <cellStyle name="Input [yellow] 3 4 2 4 2" xfId="7229" xr:uid="{00000000-0005-0000-0000-00003C1C0000}"/>
    <cellStyle name="Input [yellow] 3 4 2 5" xfId="7230" xr:uid="{00000000-0005-0000-0000-00003D1C0000}"/>
    <cellStyle name="Input [yellow] 3 4 3" xfId="7231" xr:uid="{00000000-0005-0000-0000-00003E1C0000}"/>
    <cellStyle name="Input [yellow] 3 4 3 2" xfId="7232" xr:uid="{00000000-0005-0000-0000-00003F1C0000}"/>
    <cellStyle name="Input [yellow] 3 4 3 2 2" xfId="7233" xr:uid="{00000000-0005-0000-0000-0000401C0000}"/>
    <cellStyle name="Input [yellow] 3 4 3 2 2 2" xfId="7234" xr:uid="{00000000-0005-0000-0000-0000411C0000}"/>
    <cellStyle name="Input [yellow] 3 4 3 2 3" xfId="7235" xr:uid="{00000000-0005-0000-0000-0000421C0000}"/>
    <cellStyle name="Input [yellow] 3 4 3 2 3 2" xfId="7236" xr:uid="{00000000-0005-0000-0000-0000431C0000}"/>
    <cellStyle name="Input [yellow] 3 4 3 2 4" xfId="7237" xr:uid="{00000000-0005-0000-0000-0000441C0000}"/>
    <cellStyle name="Input [yellow] 3 4 3 3" xfId="7238" xr:uid="{00000000-0005-0000-0000-0000451C0000}"/>
    <cellStyle name="Input [yellow] 3 4 3 3 2" xfId="7239" xr:uid="{00000000-0005-0000-0000-0000461C0000}"/>
    <cellStyle name="Input [yellow] 3 4 3 4" xfId="7240" xr:uid="{00000000-0005-0000-0000-0000471C0000}"/>
    <cellStyle name="Input [yellow] 3 4 3 4 2" xfId="7241" xr:uid="{00000000-0005-0000-0000-0000481C0000}"/>
    <cellStyle name="Input [yellow] 3 4 3 5" xfId="7242" xr:uid="{00000000-0005-0000-0000-0000491C0000}"/>
    <cellStyle name="Input [yellow] 3 4 4" xfId="7243" xr:uid="{00000000-0005-0000-0000-00004A1C0000}"/>
    <cellStyle name="Input [yellow] 3 4 4 2" xfId="7244" xr:uid="{00000000-0005-0000-0000-00004B1C0000}"/>
    <cellStyle name="Input [yellow] 3 4 4 2 2" xfId="7245" xr:uid="{00000000-0005-0000-0000-00004C1C0000}"/>
    <cellStyle name="Input [yellow] 3 4 4 3" xfId="7246" xr:uid="{00000000-0005-0000-0000-00004D1C0000}"/>
    <cellStyle name="Input [yellow] 3 4 4 3 2" xfId="7247" xr:uid="{00000000-0005-0000-0000-00004E1C0000}"/>
    <cellStyle name="Input [yellow] 3 4 4 4" xfId="7248" xr:uid="{00000000-0005-0000-0000-00004F1C0000}"/>
    <cellStyle name="Input [yellow] 3 4 5" xfId="7249" xr:uid="{00000000-0005-0000-0000-0000501C0000}"/>
    <cellStyle name="Input [yellow] 3 4 5 2" xfId="7250" xr:uid="{00000000-0005-0000-0000-0000511C0000}"/>
    <cellStyle name="Input [yellow] 3 4 6" xfId="7251" xr:uid="{00000000-0005-0000-0000-0000521C0000}"/>
    <cellStyle name="Input [yellow] 3 4 6 2" xfId="7252" xr:uid="{00000000-0005-0000-0000-0000531C0000}"/>
    <cellStyle name="Input [yellow] 3 4 7" xfId="7253" xr:uid="{00000000-0005-0000-0000-0000541C0000}"/>
    <cellStyle name="Input [yellow] 3 5" xfId="7254" xr:uid="{00000000-0005-0000-0000-0000551C0000}"/>
    <cellStyle name="Input [yellow] 3 5 2" xfId="7255" xr:uid="{00000000-0005-0000-0000-0000561C0000}"/>
    <cellStyle name="Input [yellow] 3 5 2 2" xfId="7256" xr:uid="{00000000-0005-0000-0000-0000571C0000}"/>
    <cellStyle name="Input [yellow] 3 5 2 2 2" xfId="7257" xr:uid="{00000000-0005-0000-0000-0000581C0000}"/>
    <cellStyle name="Input [yellow] 3 5 2 2 2 2" xfId="7258" xr:uid="{00000000-0005-0000-0000-0000591C0000}"/>
    <cellStyle name="Input [yellow] 3 5 2 2 3" xfId="7259" xr:uid="{00000000-0005-0000-0000-00005A1C0000}"/>
    <cellStyle name="Input [yellow] 3 5 2 2 3 2" xfId="7260" xr:uid="{00000000-0005-0000-0000-00005B1C0000}"/>
    <cellStyle name="Input [yellow] 3 5 2 2 4" xfId="7261" xr:uid="{00000000-0005-0000-0000-00005C1C0000}"/>
    <cellStyle name="Input [yellow] 3 5 2 3" xfId="7262" xr:uid="{00000000-0005-0000-0000-00005D1C0000}"/>
    <cellStyle name="Input [yellow] 3 5 2 3 2" xfId="7263" xr:uid="{00000000-0005-0000-0000-00005E1C0000}"/>
    <cellStyle name="Input [yellow] 3 5 2 4" xfId="7264" xr:uid="{00000000-0005-0000-0000-00005F1C0000}"/>
    <cellStyle name="Input [yellow] 3 5 2 4 2" xfId="7265" xr:uid="{00000000-0005-0000-0000-0000601C0000}"/>
    <cellStyle name="Input [yellow] 3 5 2 5" xfId="7266" xr:uid="{00000000-0005-0000-0000-0000611C0000}"/>
    <cellStyle name="Input [yellow] 3 5 3" xfId="7267" xr:uid="{00000000-0005-0000-0000-0000621C0000}"/>
    <cellStyle name="Input [yellow] 3 5 3 2" xfId="7268" xr:uid="{00000000-0005-0000-0000-0000631C0000}"/>
    <cellStyle name="Input [yellow] 3 5 3 2 2" xfId="7269" xr:uid="{00000000-0005-0000-0000-0000641C0000}"/>
    <cellStyle name="Input [yellow] 3 5 3 3" xfId="7270" xr:uid="{00000000-0005-0000-0000-0000651C0000}"/>
    <cellStyle name="Input [yellow] 3 5 3 3 2" xfId="7271" xr:uid="{00000000-0005-0000-0000-0000661C0000}"/>
    <cellStyle name="Input [yellow] 3 5 3 4" xfId="7272" xr:uid="{00000000-0005-0000-0000-0000671C0000}"/>
    <cellStyle name="Input [yellow] 3 5 4" xfId="7273" xr:uid="{00000000-0005-0000-0000-0000681C0000}"/>
    <cellStyle name="Input [yellow] 3 5 4 2" xfId="7274" xr:uid="{00000000-0005-0000-0000-0000691C0000}"/>
    <cellStyle name="Input [yellow] 3 5 5" xfId="7275" xr:uid="{00000000-0005-0000-0000-00006A1C0000}"/>
    <cellStyle name="Input [yellow] 3 5 5 2" xfId="7276" xr:uid="{00000000-0005-0000-0000-00006B1C0000}"/>
    <cellStyle name="Input [yellow] 3 5 6" xfId="7277" xr:uid="{00000000-0005-0000-0000-00006C1C0000}"/>
    <cellStyle name="Input [yellow] 3 6" xfId="7278" xr:uid="{00000000-0005-0000-0000-00006D1C0000}"/>
    <cellStyle name="Input [yellow] 3 6 2" xfId="7279" xr:uid="{00000000-0005-0000-0000-00006E1C0000}"/>
    <cellStyle name="Input [yellow] 3 6 2 2" xfId="7280" xr:uid="{00000000-0005-0000-0000-00006F1C0000}"/>
    <cellStyle name="Input [yellow] 3 6 2 2 2" xfId="7281" xr:uid="{00000000-0005-0000-0000-0000701C0000}"/>
    <cellStyle name="Input [yellow] 3 6 2 3" xfId="7282" xr:uid="{00000000-0005-0000-0000-0000711C0000}"/>
    <cellStyle name="Input [yellow] 3 6 2 3 2" xfId="7283" xr:uid="{00000000-0005-0000-0000-0000721C0000}"/>
    <cellStyle name="Input [yellow] 3 6 2 4" xfId="7284" xr:uid="{00000000-0005-0000-0000-0000731C0000}"/>
    <cellStyle name="Input [yellow] 3 6 3" xfId="7285" xr:uid="{00000000-0005-0000-0000-0000741C0000}"/>
    <cellStyle name="Input [yellow] 3 6 3 2" xfId="7286" xr:uid="{00000000-0005-0000-0000-0000751C0000}"/>
    <cellStyle name="Input [yellow] 3 6 4" xfId="7287" xr:uid="{00000000-0005-0000-0000-0000761C0000}"/>
    <cellStyle name="Input [yellow] 3 6 4 2" xfId="7288" xr:uid="{00000000-0005-0000-0000-0000771C0000}"/>
    <cellStyle name="Input [yellow] 3 6 5" xfId="7289" xr:uid="{00000000-0005-0000-0000-0000781C0000}"/>
    <cellStyle name="Input [yellow] 3 7" xfId="7290" xr:uid="{00000000-0005-0000-0000-0000791C0000}"/>
    <cellStyle name="Input [yellow] 3 7 2" xfId="7291" xr:uid="{00000000-0005-0000-0000-00007A1C0000}"/>
    <cellStyle name="Input [yellow] 3 8" xfId="7292" xr:uid="{00000000-0005-0000-0000-00007B1C0000}"/>
    <cellStyle name="Input [yellow] 3 8 2" xfId="7293" xr:uid="{00000000-0005-0000-0000-00007C1C0000}"/>
    <cellStyle name="Input [yellow] 3 9" xfId="7294" xr:uid="{00000000-0005-0000-0000-00007D1C0000}"/>
    <cellStyle name="Input [yellow] 4" xfId="7295" xr:uid="{00000000-0005-0000-0000-00007E1C0000}"/>
    <cellStyle name="Input [yellow] 4 2" xfId="7296" xr:uid="{00000000-0005-0000-0000-00007F1C0000}"/>
    <cellStyle name="Input [yellow] 4 2 2" xfId="7297" xr:uid="{00000000-0005-0000-0000-0000801C0000}"/>
    <cellStyle name="Input [yellow] 4 2 2 2" xfId="7298" xr:uid="{00000000-0005-0000-0000-0000811C0000}"/>
    <cellStyle name="Input [yellow] 4 2 2 2 2" xfId="7299" xr:uid="{00000000-0005-0000-0000-0000821C0000}"/>
    <cellStyle name="Input [yellow] 4 2 2 2 2 2" xfId="7300" xr:uid="{00000000-0005-0000-0000-0000831C0000}"/>
    <cellStyle name="Input [yellow] 4 2 2 2 3" xfId="7301" xr:uid="{00000000-0005-0000-0000-0000841C0000}"/>
    <cellStyle name="Input [yellow] 4 2 2 2 3 2" xfId="7302" xr:uid="{00000000-0005-0000-0000-0000851C0000}"/>
    <cellStyle name="Input [yellow] 4 2 2 2 4" xfId="7303" xr:uid="{00000000-0005-0000-0000-0000861C0000}"/>
    <cellStyle name="Input [yellow] 4 2 2 3" xfId="7304" xr:uid="{00000000-0005-0000-0000-0000871C0000}"/>
    <cellStyle name="Input [yellow] 4 2 2 3 2" xfId="7305" xr:uid="{00000000-0005-0000-0000-0000881C0000}"/>
    <cellStyle name="Input [yellow] 4 2 2 4" xfId="7306" xr:uid="{00000000-0005-0000-0000-0000891C0000}"/>
    <cellStyle name="Input [yellow] 4 2 2 4 2" xfId="7307" xr:uid="{00000000-0005-0000-0000-00008A1C0000}"/>
    <cellStyle name="Input [yellow] 4 2 2 5" xfId="7308" xr:uid="{00000000-0005-0000-0000-00008B1C0000}"/>
    <cellStyle name="Input [yellow] 4 2 3" xfId="7309" xr:uid="{00000000-0005-0000-0000-00008C1C0000}"/>
    <cellStyle name="Input [yellow] 4 2 3 2" xfId="7310" xr:uid="{00000000-0005-0000-0000-00008D1C0000}"/>
    <cellStyle name="Input [yellow] 4 2 3 2 2" xfId="7311" xr:uid="{00000000-0005-0000-0000-00008E1C0000}"/>
    <cellStyle name="Input [yellow] 4 2 3 2 2 2" xfId="7312" xr:uid="{00000000-0005-0000-0000-00008F1C0000}"/>
    <cellStyle name="Input [yellow] 4 2 3 2 3" xfId="7313" xr:uid="{00000000-0005-0000-0000-0000901C0000}"/>
    <cellStyle name="Input [yellow] 4 2 3 2 3 2" xfId="7314" xr:uid="{00000000-0005-0000-0000-0000911C0000}"/>
    <cellStyle name="Input [yellow] 4 2 3 2 4" xfId="7315" xr:uid="{00000000-0005-0000-0000-0000921C0000}"/>
    <cellStyle name="Input [yellow] 4 2 3 3" xfId="7316" xr:uid="{00000000-0005-0000-0000-0000931C0000}"/>
    <cellStyle name="Input [yellow] 4 2 3 3 2" xfId="7317" xr:uid="{00000000-0005-0000-0000-0000941C0000}"/>
    <cellStyle name="Input [yellow] 4 2 3 4" xfId="7318" xr:uid="{00000000-0005-0000-0000-0000951C0000}"/>
    <cellStyle name="Input [yellow] 4 2 3 4 2" xfId="7319" xr:uid="{00000000-0005-0000-0000-0000961C0000}"/>
    <cellStyle name="Input [yellow] 4 2 3 5" xfId="7320" xr:uid="{00000000-0005-0000-0000-0000971C0000}"/>
    <cellStyle name="Input [yellow] 4 2 4" xfId="7321" xr:uid="{00000000-0005-0000-0000-0000981C0000}"/>
    <cellStyle name="Input [yellow] 4 2 4 2" xfId="7322" xr:uid="{00000000-0005-0000-0000-0000991C0000}"/>
    <cellStyle name="Input [yellow] 4 2 4 2 2" xfId="7323" xr:uid="{00000000-0005-0000-0000-00009A1C0000}"/>
    <cellStyle name="Input [yellow] 4 2 4 3" xfId="7324" xr:uid="{00000000-0005-0000-0000-00009B1C0000}"/>
    <cellStyle name="Input [yellow] 4 2 4 3 2" xfId="7325" xr:uid="{00000000-0005-0000-0000-00009C1C0000}"/>
    <cellStyle name="Input [yellow] 4 2 4 4" xfId="7326" xr:uid="{00000000-0005-0000-0000-00009D1C0000}"/>
    <cellStyle name="Input [yellow] 4 2 5" xfId="7327" xr:uid="{00000000-0005-0000-0000-00009E1C0000}"/>
    <cellStyle name="Input [yellow] 4 2 5 2" xfId="7328" xr:uid="{00000000-0005-0000-0000-00009F1C0000}"/>
    <cellStyle name="Input [yellow] 4 2 6" xfId="7329" xr:uid="{00000000-0005-0000-0000-0000A01C0000}"/>
    <cellStyle name="Input [yellow] 4 2 6 2" xfId="7330" xr:uid="{00000000-0005-0000-0000-0000A11C0000}"/>
    <cellStyle name="Input [yellow] 4 2 7" xfId="7331" xr:uid="{00000000-0005-0000-0000-0000A21C0000}"/>
    <cellStyle name="Input [yellow] 4 3" xfId="7332" xr:uid="{00000000-0005-0000-0000-0000A31C0000}"/>
    <cellStyle name="Input [yellow] 4 3 2" xfId="7333" xr:uid="{00000000-0005-0000-0000-0000A41C0000}"/>
    <cellStyle name="Input [yellow] 4 3 2 2" xfId="7334" xr:uid="{00000000-0005-0000-0000-0000A51C0000}"/>
    <cellStyle name="Input [yellow] 4 3 2 2 2" xfId="7335" xr:uid="{00000000-0005-0000-0000-0000A61C0000}"/>
    <cellStyle name="Input [yellow] 4 3 2 2 2 2" xfId="7336" xr:uid="{00000000-0005-0000-0000-0000A71C0000}"/>
    <cellStyle name="Input [yellow] 4 3 2 2 3" xfId="7337" xr:uid="{00000000-0005-0000-0000-0000A81C0000}"/>
    <cellStyle name="Input [yellow] 4 3 2 2 3 2" xfId="7338" xr:uid="{00000000-0005-0000-0000-0000A91C0000}"/>
    <cellStyle name="Input [yellow] 4 3 2 2 4" xfId="7339" xr:uid="{00000000-0005-0000-0000-0000AA1C0000}"/>
    <cellStyle name="Input [yellow] 4 3 2 3" xfId="7340" xr:uid="{00000000-0005-0000-0000-0000AB1C0000}"/>
    <cellStyle name="Input [yellow] 4 3 2 3 2" xfId="7341" xr:uid="{00000000-0005-0000-0000-0000AC1C0000}"/>
    <cellStyle name="Input [yellow] 4 3 2 4" xfId="7342" xr:uid="{00000000-0005-0000-0000-0000AD1C0000}"/>
    <cellStyle name="Input [yellow] 4 3 2 4 2" xfId="7343" xr:uid="{00000000-0005-0000-0000-0000AE1C0000}"/>
    <cellStyle name="Input [yellow] 4 3 2 5" xfId="7344" xr:uid="{00000000-0005-0000-0000-0000AF1C0000}"/>
    <cellStyle name="Input [yellow] 4 3 3" xfId="7345" xr:uid="{00000000-0005-0000-0000-0000B01C0000}"/>
    <cellStyle name="Input [yellow] 4 3 3 2" xfId="7346" xr:uid="{00000000-0005-0000-0000-0000B11C0000}"/>
    <cellStyle name="Input [yellow] 4 3 3 2 2" xfId="7347" xr:uid="{00000000-0005-0000-0000-0000B21C0000}"/>
    <cellStyle name="Input [yellow] 4 3 3 2 2 2" xfId="7348" xr:uid="{00000000-0005-0000-0000-0000B31C0000}"/>
    <cellStyle name="Input [yellow] 4 3 3 2 3" xfId="7349" xr:uid="{00000000-0005-0000-0000-0000B41C0000}"/>
    <cellStyle name="Input [yellow] 4 3 3 2 3 2" xfId="7350" xr:uid="{00000000-0005-0000-0000-0000B51C0000}"/>
    <cellStyle name="Input [yellow] 4 3 3 2 4" xfId="7351" xr:uid="{00000000-0005-0000-0000-0000B61C0000}"/>
    <cellStyle name="Input [yellow] 4 3 3 3" xfId="7352" xr:uid="{00000000-0005-0000-0000-0000B71C0000}"/>
    <cellStyle name="Input [yellow] 4 3 3 3 2" xfId="7353" xr:uid="{00000000-0005-0000-0000-0000B81C0000}"/>
    <cellStyle name="Input [yellow] 4 3 3 4" xfId="7354" xr:uid="{00000000-0005-0000-0000-0000B91C0000}"/>
    <cellStyle name="Input [yellow] 4 3 3 4 2" xfId="7355" xr:uid="{00000000-0005-0000-0000-0000BA1C0000}"/>
    <cellStyle name="Input [yellow] 4 3 3 5" xfId="7356" xr:uid="{00000000-0005-0000-0000-0000BB1C0000}"/>
    <cellStyle name="Input [yellow] 4 3 4" xfId="7357" xr:uid="{00000000-0005-0000-0000-0000BC1C0000}"/>
    <cellStyle name="Input [yellow] 4 3 4 2" xfId="7358" xr:uid="{00000000-0005-0000-0000-0000BD1C0000}"/>
    <cellStyle name="Input [yellow] 4 3 4 2 2" xfId="7359" xr:uid="{00000000-0005-0000-0000-0000BE1C0000}"/>
    <cellStyle name="Input [yellow] 4 3 4 3" xfId="7360" xr:uid="{00000000-0005-0000-0000-0000BF1C0000}"/>
    <cellStyle name="Input [yellow] 4 3 4 3 2" xfId="7361" xr:uid="{00000000-0005-0000-0000-0000C01C0000}"/>
    <cellStyle name="Input [yellow] 4 3 4 4" xfId="7362" xr:uid="{00000000-0005-0000-0000-0000C11C0000}"/>
    <cellStyle name="Input [yellow] 4 3 5" xfId="7363" xr:uid="{00000000-0005-0000-0000-0000C21C0000}"/>
    <cellStyle name="Input [yellow] 4 3 5 2" xfId="7364" xr:uid="{00000000-0005-0000-0000-0000C31C0000}"/>
    <cellStyle name="Input [yellow] 4 3 6" xfId="7365" xr:uid="{00000000-0005-0000-0000-0000C41C0000}"/>
    <cellStyle name="Input [yellow] 4 3 6 2" xfId="7366" xr:uid="{00000000-0005-0000-0000-0000C51C0000}"/>
    <cellStyle name="Input [yellow] 4 3 7" xfId="7367" xr:uid="{00000000-0005-0000-0000-0000C61C0000}"/>
    <cellStyle name="Input [yellow] 4 4" xfId="7368" xr:uid="{00000000-0005-0000-0000-0000C71C0000}"/>
    <cellStyle name="Input [yellow] 4 4 2" xfId="7369" xr:uid="{00000000-0005-0000-0000-0000C81C0000}"/>
    <cellStyle name="Input [yellow] 4 4 2 2" xfId="7370" xr:uid="{00000000-0005-0000-0000-0000C91C0000}"/>
    <cellStyle name="Input [yellow] 4 4 2 2 2" xfId="7371" xr:uid="{00000000-0005-0000-0000-0000CA1C0000}"/>
    <cellStyle name="Input [yellow] 4 4 2 2 2 2" xfId="7372" xr:uid="{00000000-0005-0000-0000-0000CB1C0000}"/>
    <cellStyle name="Input [yellow] 4 4 2 2 3" xfId="7373" xr:uid="{00000000-0005-0000-0000-0000CC1C0000}"/>
    <cellStyle name="Input [yellow] 4 4 2 2 3 2" xfId="7374" xr:uid="{00000000-0005-0000-0000-0000CD1C0000}"/>
    <cellStyle name="Input [yellow] 4 4 2 2 4" xfId="7375" xr:uid="{00000000-0005-0000-0000-0000CE1C0000}"/>
    <cellStyle name="Input [yellow] 4 4 2 3" xfId="7376" xr:uid="{00000000-0005-0000-0000-0000CF1C0000}"/>
    <cellStyle name="Input [yellow] 4 4 2 3 2" xfId="7377" xr:uid="{00000000-0005-0000-0000-0000D01C0000}"/>
    <cellStyle name="Input [yellow] 4 4 2 4" xfId="7378" xr:uid="{00000000-0005-0000-0000-0000D11C0000}"/>
    <cellStyle name="Input [yellow] 4 4 2 4 2" xfId="7379" xr:uid="{00000000-0005-0000-0000-0000D21C0000}"/>
    <cellStyle name="Input [yellow] 4 4 2 5" xfId="7380" xr:uid="{00000000-0005-0000-0000-0000D31C0000}"/>
    <cellStyle name="Input [yellow] 4 4 3" xfId="7381" xr:uid="{00000000-0005-0000-0000-0000D41C0000}"/>
    <cellStyle name="Input [yellow] 4 4 3 2" xfId="7382" xr:uid="{00000000-0005-0000-0000-0000D51C0000}"/>
    <cellStyle name="Input [yellow] 4 4 3 2 2" xfId="7383" xr:uid="{00000000-0005-0000-0000-0000D61C0000}"/>
    <cellStyle name="Input [yellow] 4 4 3 3" xfId="7384" xr:uid="{00000000-0005-0000-0000-0000D71C0000}"/>
    <cellStyle name="Input [yellow] 4 4 3 3 2" xfId="7385" xr:uid="{00000000-0005-0000-0000-0000D81C0000}"/>
    <cellStyle name="Input [yellow] 4 4 3 4" xfId="7386" xr:uid="{00000000-0005-0000-0000-0000D91C0000}"/>
    <cellStyle name="Input [yellow] 4 4 4" xfId="7387" xr:uid="{00000000-0005-0000-0000-0000DA1C0000}"/>
    <cellStyle name="Input [yellow] 4 4 4 2" xfId="7388" xr:uid="{00000000-0005-0000-0000-0000DB1C0000}"/>
    <cellStyle name="Input [yellow] 4 4 5" xfId="7389" xr:uid="{00000000-0005-0000-0000-0000DC1C0000}"/>
    <cellStyle name="Input [yellow] 4 4 5 2" xfId="7390" xr:uid="{00000000-0005-0000-0000-0000DD1C0000}"/>
    <cellStyle name="Input [yellow] 4 4 6" xfId="7391" xr:uid="{00000000-0005-0000-0000-0000DE1C0000}"/>
    <cellStyle name="Input [yellow] 4 5" xfId="7392" xr:uid="{00000000-0005-0000-0000-0000DF1C0000}"/>
    <cellStyle name="Input [yellow] 4 5 2" xfId="7393" xr:uid="{00000000-0005-0000-0000-0000E01C0000}"/>
    <cellStyle name="Input [yellow] 4 5 2 2" xfId="7394" xr:uid="{00000000-0005-0000-0000-0000E11C0000}"/>
    <cellStyle name="Input [yellow] 4 5 2 2 2" xfId="7395" xr:uid="{00000000-0005-0000-0000-0000E21C0000}"/>
    <cellStyle name="Input [yellow] 4 5 2 3" xfId="7396" xr:uid="{00000000-0005-0000-0000-0000E31C0000}"/>
    <cellStyle name="Input [yellow] 4 5 2 3 2" xfId="7397" xr:uid="{00000000-0005-0000-0000-0000E41C0000}"/>
    <cellStyle name="Input [yellow] 4 5 2 4" xfId="7398" xr:uid="{00000000-0005-0000-0000-0000E51C0000}"/>
    <cellStyle name="Input [yellow] 4 5 3" xfId="7399" xr:uid="{00000000-0005-0000-0000-0000E61C0000}"/>
    <cellStyle name="Input [yellow] 4 5 3 2" xfId="7400" xr:uid="{00000000-0005-0000-0000-0000E71C0000}"/>
    <cellStyle name="Input [yellow] 4 5 4" xfId="7401" xr:uid="{00000000-0005-0000-0000-0000E81C0000}"/>
    <cellStyle name="Input [yellow] 4 5 4 2" xfId="7402" xr:uid="{00000000-0005-0000-0000-0000E91C0000}"/>
    <cellStyle name="Input [yellow] 4 5 5" xfId="7403" xr:uid="{00000000-0005-0000-0000-0000EA1C0000}"/>
    <cellStyle name="Input [yellow] 4 6" xfId="7404" xr:uid="{00000000-0005-0000-0000-0000EB1C0000}"/>
    <cellStyle name="Input [yellow] 4 6 2" xfId="7405" xr:uid="{00000000-0005-0000-0000-0000EC1C0000}"/>
    <cellStyle name="Input [yellow] 4 6 2 2" xfId="7406" xr:uid="{00000000-0005-0000-0000-0000ED1C0000}"/>
    <cellStyle name="Input [yellow] 4 6 2 2 2" xfId="7407" xr:uid="{00000000-0005-0000-0000-0000EE1C0000}"/>
    <cellStyle name="Input [yellow] 4 6 2 3" xfId="7408" xr:uid="{00000000-0005-0000-0000-0000EF1C0000}"/>
    <cellStyle name="Input [yellow] 4 6 2 3 2" xfId="7409" xr:uid="{00000000-0005-0000-0000-0000F01C0000}"/>
    <cellStyle name="Input [yellow] 4 6 2 4" xfId="7410" xr:uid="{00000000-0005-0000-0000-0000F11C0000}"/>
    <cellStyle name="Input [yellow] 4 6 3" xfId="7411" xr:uid="{00000000-0005-0000-0000-0000F21C0000}"/>
    <cellStyle name="Input [yellow] 4 6 3 2" xfId="7412" xr:uid="{00000000-0005-0000-0000-0000F31C0000}"/>
    <cellStyle name="Input [yellow] 4 6 4" xfId="7413" xr:uid="{00000000-0005-0000-0000-0000F41C0000}"/>
    <cellStyle name="Input [yellow] 4 6 4 2" xfId="7414" xr:uid="{00000000-0005-0000-0000-0000F51C0000}"/>
    <cellStyle name="Input [yellow] 4 6 5" xfId="7415" xr:uid="{00000000-0005-0000-0000-0000F61C0000}"/>
    <cellStyle name="Input [yellow] 4 7" xfId="7416" xr:uid="{00000000-0005-0000-0000-0000F71C0000}"/>
    <cellStyle name="Input [yellow] 4 7 2" xfId="7417" xr:uid="{00000000-0005-0000-0000-0000F81C0000}"/>
    <cellStyle name="Input [yellow] 4 8" xfId="7418" xr:uid="{00000000-0005-0000-0000-0000F91C0000}"/>
    <cellStyle name="Input [yellow] 4 8 2" xfId="7419" xr:uid="{00000000-0005-0000-0000-0000FA1C0000}"/>
    <cellStyle name="Input [yellow] 4 9" xfId="7420" xr:uid="{00000000-0005-0000-0000-0000FB1C0000}"/>
    <cellStyle name="Input [yellow] 5" xfId="7421" xr:uid="{00000000-0005-0000-0000-0000FC1C0000}"/>
    <cellStyle name="Input [yellow] 5 10" xfId="7422" xr:uid="{00000000-0005-0000-0000-0000FD1C0000}"/>
    <cellStyle name="Input [yellow] 5 2" xfId="7423" xr:uid="{00000000-0005-0000-0000-0000FE1C0000}"/>
    <cellStyle name="Input [yellow] 5 2 2" xfId="7424" xr:uid="{00000000-0005-0000-0000-0000FF1C0000}"/>
    <cellStyle name="Input [yellow] 5 2 2 2" xfId="7425" xr:uid="{00000000-0005-0000-0000-0000001D0000}"/>
    <cellStyle name="Input [yellow] 5 2 2 2 2" xfId="7426" xr:uid="{00000000-0005-0000-0000-0000011D0000}"/>
    <cellStyle name="Input [yellow] 5 2 2 2 2 2" xfId="7427" xr:uid="{00000000-0005-0000-0000-0000021D0000}"/>
    <cellStyle name="Input [yellow] 5 2 2 2 3" xfId="7428" xr:uid="{00000000-0005-0000-0000-0000031D0000}"/>
    <cellStyle name="Input [yellow] 5 2 2 2 3 2" xfId="7429" xr:uid="{00000000-0005-0000-0000-0000041D0000}"/>
    <cellStyle name="Input [yellow] 5 2 2 2 4" xfId="7430" xr:uid="{00000000-0005-0000-0000-0000051D0000}"/>
    <cellStyle name="Input [yellow] 5 2 2 3" xfId="7431" xr:uid="{00000000-0005-0000-0000-0000061D0000}"/>
    <cellStyle name="Input [yellow] 5 2 2 3 2" xfId="7432" xr:uid="{00000000-0005-0000-0000-0000071D0000}"/>
    <cellStyle name="Input [yellow] 5 2 2 4" xfId="7433" xr:uid="{00000000-0005-0000-0000-0000081D0000}"/>
    <cellStyle name="Input [yellow] 5 2 2 4 2" xfId="7434" xr:uid="{00000000-0005-0000-0000-0000091D0000}"/>
    <cellStyle name="Input [yellow] 5 2 2 5" xfId="7435" xr:uid="{00000000-0005-0000-0000-00000A1D0000}"/>
    <cellStyle name="Input [yellow] 5 2 3" xfId="7436" xr:uid="{00000000-0005-0000-0000-00000B1D0000}"/>
    <cellStyle name="Input [yellow] 5 2 3 2" xfId="7437" xr:uid="{00000000-0005-0000-0000-00000C1D0000}"/>
    <cellStyle name="Input [yellow] 5 2 3 2 2" xfId="7438" xr:uid="{00000000-0005-0000-0000-00000D1D0000}"/>
    <cellStyle name="Input [yellow] 5 2 3 2 2 2" xfId="7439" xr:uid="{00000000-0005-0000-0000-00000E1D0000}"/>
    <cellStyle name="Input [yellow] 5 2 3 2 3" xfId="7440" xr:uid="{00000000-0005-0000-0000-00000F1D0000}"/>
    <cellStyle name="Input [yellow] 5 2 3 2 3 2" xfId="7441" xr:uid="{00000000-0005-0000-0000-0000101D0000}"/>
    <cellStyle name="Input [yellow] 5 2 3 2 4" xfId="7442" xr:uid="{00000000-0005-0000-0000-0000111D0000}"/>
    <cellStyle name="Input [yellow] 5 2 3 3" xfId="7443" xr:uid="{00000000-0005-0000-0000-0000121D0000}"/>
    <cellStyle name="Input [yellow] 5 2 3 3 2" xfId="7444" xr:uid="{00000000-0005-0000-0000-0000131D0000}"/>
    <cellStyle name="Input [yellow] 5 2 3 4" xfId="7445" xr:uid="{00000000-0005-0000-0000-0000141D0000}"/>
    <cellStyle name="Input [yellow] 5 2 3 4 2" xfId="7446" xr:uid="{00000000-0005-0000-0000-0000151D0000}"/>
    <cellStyle name="Input [yellow] 5 2 3 5" xfId="7447" xr:uid="{00000000-0005-0000-0000-0000161D0000}"/>
    <cellStyle name="Input [yellow] 5 2 4" xfId="7448" xr:uid="{00000000-0005-0000-0000-0000171D0000}"/>
    <cellStyle name="Input [yellow] 5 2 4 2" xfId="7449" xr:uid="{00000000-0005-0000-0000-0000181D0000}"/>
    <cellStyle name="Input [yellow] 5 2 4 2 2" xfId="7450" xr:uid="{00000000-0005-0000-0000-0000191D0000}"/>
    <cellStyle name="Input [yellow] 5 2 4 3" xfId="7451" xr:uid="{00000000-0005-0000-0000-00001A1D0000}"/>
    <cellStyle name="Input [yellow] 5 2 4 3 2" xfId="7452" xr:uid="{00000000-0005-0000-0000-00001B1D0000}"/>
    <cellStyle name="Input [yellow] 5 2 4 4" xfId="7453" xr:uid="{00000000-0005-0000-0000-00001C1D0000}"/>
    <cellStyle name="Input [yellow] 5 2 5" xfId="7454" xr:uid="{00000000-0005-0000-0000-00001D1D0000}"/>
    <cellStyle name="Input [yellow] 5 2 5 2" xfId="7455" xr:uid="{00000000-0005-0000-0000-00001E1D0000}"/>
    <cellStyle name="Input [yellow] 5 2 6" xfId="7456" xr:uid="{00000000-0005-0000-0000-00001F1D0000}"/>
    <cellStyle name="Input [yellow] 5 2 6 2" xfId="7457" xr:uid="{00000000-0005-0000-0000-0000201D0000}"/>
    <cellStyle name="Input [yellow] 5 2 7" xfId="7458" xr:uid="{00000000-0005-0000-0000-0000211D0000}"/>
    <cellStyle name="Input [yellow] 5 3" xfId="7459" xr:uid="{00000000-0005-0000-0000-0000221D0000}"/>
    <cellStyle name="Input [yellow] 5 3 2" xfId="7460" xr:uid="{00000000-0005-0000-0000-0000231D0000}"/>
    <cellStyle name="Input [yellow] 5 3 2 2" xfId="7461" xr:uid="{00000000-0005-0000-0000-0000241D0000}"/>
    <cellStyle name="Input [yellow] 5 3 2 2 2" xfId="7462" xr:uid="{00000000-0005-0000-0000-0000251D0000}"/>
    <cellStyle name="Input [yellow] 5 3 2 2 2 2" xfId="7463" xr:uid="{00000000-0005-0000-0000-0000261D0000}"/>
    <cellStyle name="Input [yellow] 5 3 2 2 3" xfId="7464" xr:uid="{00000000-0005-0000-0000-0000271D0000}"/>
    <cellStyle name="Input [yellow] 5 3 2 2 3 2" xfId="7465" xr:uid="{00000000-0005-0000-0000-0000281D0000}"/>
    <cellStyle name="Input [yellow] 5 3 2 2 4" xfId="7466" xr:uid="{00000000-0005-0000-0000-0000291D0000}"/>
    <cellStyle name="Input [yellow] 5 3 2 3" xfId="7467" xr:uid="{00000000-0005-0000-0000-00002A1D0000}"/>
    <cellStyle name="Input [yellow] 5 3 2 3 2" xfId="7468" xr:uid="{00000000-0005-0000-0000-00002B1D0000}"/>
    <cellStyle name="Input [yellow] 5 3 2 4" xfId="7469" xr:uid="{00000000-0005-0000-0000-00002C1D0000}"/>
    <cellStyle name="Input [yellow] 5 3 2 4 2" xfId="7470" xr:uid="{00000000-0005-0000-0000-00002D1D0000}"/>
    <cellStyle name="Input [yellow] 5 3 2 5" xfId="7471" xr:uid="{00000000-0005-0000-0000-00002E1D0000}"/>
    <cellStyle name="Input [yellow] 5 3 3" xfId="7472" xr:uid="{00000000-0005-0000-0000-00002F1D0000}"/>
    <cellStyle name="Input [yellow] 5 3 3 2" xfId="7473" xr:uid="{00000000-0005-0000-0000-0000301D0000}"/>
    <cellStyle name="Input [yellow] 5 3 3 2 2" xfId="7474" xr:uid="{00000000-0005-0000-0000-0000311D0000}"/>
    <cellStyle name="Input [yellow] 5 3 3 2 2 2" xfId="7475" xr:uid="{00000000-0005-0000-0000-0000321D0000}"/>
    <cellStyle name="Input [yellow] 5 3 3 2 3" xfId="7476" xr:uid="{00000000-0005-0000-0000-0000331D0000}"/>
    <cellStyle name="Input [yellow] 5 3 3 2 3 2" xfId="7477" xr:uid="{00000000-0005-0000-0000-0000341D0000}"/>
    <cellStyle name="Input [yellow] 5 3 3 2 4" xfId="7478" xr:uid="{00000000-0005-0000-0000-0000351D0000}"/>
    <cellStyle name="Input [yellow] 5 3 3 3" xfId="7479" xr:uid="{00000000-0005-0000-0000-0000361D0000}"/>
    <cellStyle name="Input [yellow] 5 3 3 3 2" xfId="7480" xr:uid="{00000000-0005-0000-0000-0000371D0000}"/>
    <cellStyle name="Input [yellow] 5 3 3 4" xfId="7481" xr:uid="{00000000-0005-0000-0000-0000381D0000}"/>
    <cellStyle name="Input [yellow] 5 3 3 4 2" xfId="7482" xr:uid="{00000000-0005-0000-0000-0000391D0000}"/>
    <cellStyle name="Input [yellow] 5 3 3 5" xfId="7483" xr:uid="{00000000-0005-0000-0000-00003A1D0000}"/>
    <cellStyle name="Input [yellow] 5 3 4" xfId="7484" xr:uid="{00000000-0005-0000-0000-00003B1D0000}"/>
    <cellStyle name="Input [yellow] 5 3 4 2" xfId="7485" xr:uid="{00000000-0005-0000-0000-00003C1D0000}"/>
    <cellStyle name="Input [yellow] 5 3 4 2 2" xfId="7486" xr:uid="{00000000-0005-0000-0000-00003D1D0000}"/>
    <cellStyle name="Input [yellow] 5 3 4 3" xfId="7487" xr:uid="{00000000-0005-0000-0000-00003E1D0000}"/>
    <cellStyle name="Input [yellow] 5 3 4 3 2" xfId="7488" xr:uid="{00000000-0005-0000-0000-00003F1D0000}"/>
    <cellStyle name="Input [yellow] 5 3 4 4" xfId="7489" xr:uid="{00000000-0005-0000-0000-0000401D0000}"/>
    <cellStyle name="Input [yellow] 5 3 5" xfId="7490" xr:uid="{00000000-0005-0000-0000-0000411D0000}"/>
    <cellStyle name="Input [yellow] 5 3 5 2" xfId="7491" xr:uid="{00000000-0005-0000-0000-0000421D0000}"/>
    <cellStyle name="Input [yellow] 5 3 6" xfId="7492" xr:uid="{00000000-0005-0000-0000-0000431D0000}"/>
    <cellStyle name="Input [yellow] 5 3 6 2" xfId="7493" xr:uid="{00000000-0005-0000-0000-0000441D0000}"/>
    <cellStyle name="Input [yellow] 5 3 7" xfId="7494" xr:uid="{00000000-0005-0000-0000-0000451D0000}"/>
    <cellStyle name="Input [yellow] 5 4" xfId="7495" xr:uid="{00000000-0005-0000-0000-0000461D0000}"/>
    <cellStyle name="Input [yellow] 5 4 2" xfId="7496" xr:uid="{00000000-0005-0000-0000-0000471D0000}"/>
    <cellStyle name="Input [yellow] 5 4 2 2" xfId="7497" xr:uid="{00000000-0005-0000-0000-0000481D0000}"/>
    <cellStyle name="Input [yellow] 5 4 2 2 2" xfId="7498" xr:uid="{00000000-0005-0000-0000-0000491D0000}"/>
    <cellStyle name="Input [yellow] 5 4 2 2 2 2" xfId="7499" xr:uid="{00000000-0005-0000-0000-00004A1D0000}"/>
    <cellStyle name="Input [yellow] 5 4 2 2 3" xfId="7500" xr:uid="{00000000-0005-0000-0000-00004B1D0000}"/>
    <cellStyle name="Input [yellow] 5 4 2 2 3 2" xfId="7501" xr:uid="{00000000-0005-0000-0000-00004C1D0000}"/>
    <cellStyle name="Input [yellow] 5 4 2 2 4" xfId="7502" xr:uid="{00000000-0005-0000-0000-00004D1D0000}"/>
    <cellStyle name="Input [yellow] 5 4 2 3" xfId="7503" xr:uid="{00000000-0005-0000-0000-00004E1D0000}"/>
    <cellStyle name="Input [yellow] 5 4 2 3 2" xfId="7504" xr:uid="{00000000-0005-0000-0000-00004F1D0000}"/>
    <cellStyle name="Input [yellow] 5 4 2 4" xfId="7505" xr:uid="{00000000-0005-0000-0000-0000501D0000}"/>
    <cellStyle name="Input [yellow] 5 4 2 4 2" xfId="7506" xr:uid="{00000000-0005-0000-0000-0000511D0000}"/>
    <cellStyle name="Input [yellow] 5 4 2 5" xfId="7507" xr:uid="{00000000-0005-0000-0000-0000521D0000}"/>
    <cellStyle name="Input [yellow] 5 4 3" xfId="7508" xr:uid="{00000000-0005-0000-0000-0000531D0000}"/>
    <cellStyle name="Input [yellow] 5 4 3 2" xfId="7509" xr:uid="{00000000-0005-0000-0000-0000541D0000}"/>
    <cellStyle name="Input [yellow] 5 4 3 2 2" xfId="7510" xr:uid="{00000000-0005-0000-0000-0000551D0000}"/>
    <cellStyle name="Input [yellow] 5 4 3 2 2 2" xfId="7511" xr:uid="{00000000-0005-0000-0000-0000561D0000}"/>
    <cellStyle name="Input [yellow] 5 4 3 2 3" xfId="7512" xr:uid="{00000000-0005-0000-0000-0000571D0000}"/>
    <cellStyle name="Input [yellow] 5 4 3 2 3 2" xfId="7513" xr:uid="{00000000-0005-0000-0000-0000581D0000}"/>
    <cellStyle name="Input [yellow] 5 4 3 2 4" xfId="7514" xr:uid="{00000000-0005-0000-0000-0000591D0000}"/>
    <cellStyle name="Input [yellow] 5 4 3 3" xfId="7515" xr:uid="{00000000-0005-0000-0000-00005A1D0000}"/>
    <cellStyle name="Input [yellow] 5 4 3 3 2" xfId="7516" xr:uid="{00000000-0005-0000-0000-00005B1D0000}"/>
    <cellStyle name="Input [yellow] 5 4 3 4" xfId="7517" xr:uid="{00000000-0005-0000-0000-00005C1D0000}"/>
    <cellStyle name="Input [yellow] 5 4 3 4 2" xfId="7518" xr:uid="{00000000-0005-0000-0000-00005D1D0000}"/>
    <cellStyle name="Input [yellow] 5 4 3 5" xfId="7519" xr:uid="{00000000-0005-0000-0000-00005E1D0000}"/>
    <cellStyle name="Input [yellow] 5 4 4" xfId="7520" xr:uid="{00000000-0005-0000-0000-00005F1D0000}"/>
    <cellStyle name="Input [yellow] 5 4 4 2" xfId="7521" xr:uid="{00000000-0005-0000-0000-0000601D0000}"/>
    <cellStyle name="Input [yellow] 5 4 4 2 2" xfId="7522" xr:uid="{00000000-0005-0000-0000-0000611D0000}"/>
    <cellStyle name="Input [yellow] 5 4 4 3" xfId="7523" xr:uid="{00000000-0005-0000-0000-0000621D0000}"/>
    <cellStyle name="Input [yellow] 5 4 4 3 2" xfId="7524" xr:uid="{00000000-0005-0000-0000-0000631D0000}"/>
    <cellStyle name="Input [yellow] 5 4 4 4" xfId="7525" xr:uid="{00000000-0005-0000-0000-0000641D0000}"/>
    <cellStyle name="Input [yellow] 5 4 5" xfId="7526" xr:uid="{00000000-0005-0000-0000-0000651D0000}"/>
    <cellStyle name="Input [yellow] 5 4 5 2" xfId="7527" xr:uid="{00000000-0005-0000-0000-0000661D0000}"/>
    <cellStyle name="Input [yellow] 5 4 6" xfId="7528" xr:uid="{00000000-0005-0000-0000-0000671D0000}"/>
    <cellStyle name="Input [yellow] 5 4 6 2" xfId="7529" xr:uid="{00000000-0005-0000-0000-0000681D0000}"/>
    <cellStyle name="Input [yellow] 5 4 7" xfId="7530" xr:uid="{00000000-0005-0000-0000-0000691D0000}"/>
    <cellStyle name="Input [yellow] 5 5" xfId="7531" xr:uid="{00000000-0005-0000-0000-00006A1D0000}"/>
    <cellStyle name="Input [yellow] 5 5 2" xfId="7532" xr:uid="{00000000-0005-0000-0000-00006B1D0000}"/>
    <cellStyle name="Input [yellow] 5 5 2 2" xfId="7533" xr:uid="{00000000-0005-0000-0000-00006C1D0000}"/>
    <cellStyle name="Input [yellow] 5 5 2 2 2" xfId="7534" xr:uid="{00000000-0005-0000-0000-00006D1D0000}"/>
    <cellStyle name="Input [yellow] 5 5 2 3" xfId="7535" xr:uid="{00000000-0005-0000-0000-00006E1D0000}"/>
    <cellStyle name="Input [yellow] 5 5 2 3 2" xfId="7536" xr:uid="{00000000-0005-0000-0000-00006F1D0000}"/>
    <cellStyle name="Input [yellow] 5 5 2 4" xfId="7537" xr:uid="{00000000-0005-0000-0000-0000701D0000}"/>
    <cellStyle name="Input [yellow] 5 5 3" xfId="7538" xr:uid="{00000000-0005-0000-0000-0000711D0000}"/>
    <cellStyle name="Input [yellow] 5 5 3 2" xfId="7539" xr:uid="{00000000-0005-0000-0000-0000721D0000}"/>
    <cellStyle name="Input [yellow] 5 5 4" xfId="7540" xr:uid="{00000000-0005-0000-0000-0000731D0000}"/>
    <cellStyle name="Input [yellow] 5 5 4 2" xfId="7541" xr:uid="{00000000-0005-0000-0000-0000741D0000}"/>
    <cellStyle name="Input [yellow] 5 5 5" xfId="7542" xr:uid="{00000000-0005-0000-0000-0000751D0000}"/>
    <cellStyle name="Input [yellow] 5 6" xfId="7543" xr:uid="{00000000-0005-0000-0000-0000761D0000}"/>
    <cellStyle name="Input [yellow] 5 6 2" xfId="7544" xr:uid="{00000000-0005-0000-0000-0000771D0000}"/>
    <cellStyle name="Input [yellow] 5 6 2 2" xfId="7545" xr:uid="{00000000-0005-0000-0000-0000781D0000}"/>
    <cellStyle name="Input [yellow] 5 6 2 2 2" xfId="7546" xr:uid="{00000000-0005-0000-0000-0000791D0000}"/>
    <cellStyle name="Input [yellow] 5 6 2 3" xfId="7547" xr:uid="{00000000-0005-0000-0000-00007A1D0000}"/>
    <cellStyle name="Input [yellow] 5 6 2 3 2" xfId="7548" xr:uid="{00000000-0005-0000-0000-00007B1D0000}"/>
    <cellStyle name="Input [yellow] 5 6 2 4" xfId="7549" xr:uid="{00000000-0005-0000-0000-00007C1D0000}"/>
    <cellStyle name="Input [yellow] 5 6 3" xfId="7550" xr:uid="{00000000-0005-0000-0000-00007D1D0000}"/>
    <cellStyle name="Input [yellow] 5 6 3 2" xfId="7551" xr:uid="{00000000-0005-0000-0000-00007E1D0000}"/>
    <cellStyle name="Input [yellow] 5 6 4" xfId="7552" xr:uid="{00000000-0005-0000-0000-00007F1D0000}"/>
    <cellStyle name="Input [yellow] 5 6 4 2" xfId="7553" xr:uid="{00000000-0005-0000-0000-0000801D0000}"/>
    <cellStyle name="Input [yellow] 5 6 5" xfId="7554" xr:uid="{00000000-0005-0000-0000-0000811D0000}"/>
    <cellStyle name="Input [yellow] 5 7" xfId="7555" xr:uid="{00000000-0005-0000-0000-0000821D0000}"/>
    <cellStyle name="Input [yellow] 5 7 2" xfId="7556" xr:uid="{00000000-0005-0000-0000-0000831D0000}"/>
    <cellStyle name="Input [yellow] 5 7 2 2" xfId="7557" xr:uid="{00000000-0005-0000-0000-0000841D0000}"/>
    <cellStyle name="Input [yellow] 5 7 3" xfId="7558" xr:uid="{00000000-0005-0000-0000-0000851D0000}"/>
    <cellStyle name="Input [yellow] 5 7 3 2" xfId="7559" xr:uid="{00000000-0005-0000-0000-0000861D0000}"/>
    <cellStyle name="Input [yellow] 5 7 4" xfId="7560" xr:uid="{00000000-0005-0000-0000-0000871D0000}"/>
    <cellStyle name="Input [yellow] 5 8" xfId="7561" xr:uid="{00000000-0005-0000-0000-0000881D0000}"/>
    <cellStyle name="Input [yellow] 5 8 2" xfId="7562" xr:uid="{00000000-0005-0000-0000-0000891D0000}"/>
    <cellStyle name="Input [yellow] 5 9" xfId="7563" xr:uid="{00000000-0005-0000-0000-00008A1D0000}"/>
    <cellStyle name="Input [yellow] 5 9 2" xfId="7564" xr:uid="{00000000-0005-0000-0000-00008B1D0000}"/>
    <cellStyle name="Input [yellow] 6" xfId="7565" xr:uid="{00000000-0005-0000-0000-00008C1D0000}"/>
    <cellStyle name="Input [yellow] 6 2" xfId="7566" xr:uid="{00000000-0005-0000-0000-00008D1D0000}"/>
    <cellStyle name="Input [yellow] 6 2 2" xfId="7567" xr:uid="{00000000-0005-0000-0000-00008E1D0000}"/>
    <cellStyle name="Input [yellow] 6 3" xfId="7568" xr:uid="{00000000-0005-0000-0000-00008F1D0000}"/>
    <cellStyle name="Input [yellow] 7" xfId="7569" xr:uid="{00000000-0005-0000-0000-0000901D0000}"/>
    <cellStyle name="Input [yellow] 7 2" xfId="7570" xr:uid="{00000000-0005-0000-0000-0000911D0000}"/>
    <cellStyle name="Input [yellow] 7 2 2" xfId="7571" xr:uid="{00000000-0005-0000-0000-0000921D0000}"/>
    <cellStyle name="Input [yellow] 7 3" xfId="7572" xr:uid="{00000000-0005-0000-0000-0000931D0000}"/>
    <cellStyle name="Input [yellow] 8" xfId="7573" xr:uid="{00000000-0005-0000-0000-0000941D0000}"/>
    <cellStyle name="Input [yellow] 8 2" xfId="7574" xr:uid="{00000000-0005-0000-0000-0000951D0000}"/>
    <cellStyle name="Input [yellow] 8 2 2" xfId="7575" xr:uid="{00000000-0005-0000-0000-0000961D0000}"/>
    <cellStyle name="Input [yellow] 8 3" xfId="7576" xr:uid="{00000000-0005-0000-0000-0000971D0000}"/>
    <cellStyle name="Input [yellow] 9" xfId="7577" xr:uid="{00000000-0005-0000-0000-0000981D0000}"/>
    <cellStyle name="Input [yellow] 9 2" xfId="7578" xr:uid="{00000000-0005-0000-0000-0000991D0000}"/>
    <cellStyle name="Input [yellow] 9 2 2" xfId="7579" xr:uid="{00000000-0005-0000-0000-00009A1D0000}"/>
    <cellStyle name="Input [yellow] 9 3" xfId="7580" xr:uid="{00000000-0005-0000-0000-00009B1D0000}"/>
    <cellStyle name="Input 10" xfId="7581" xr:uid="{00000000-0005-0000-0000-00009C1D0000}"/>
    <cellStyle name="Input 11" xfId="7582" xr:uid="{00000000-0005-0000-0000-00009D1D0000}"/>
    <cellStyle name="Input 12" xfId="7583" xr:uid="{00000000-0005-0000-0000-00009E1D0000}"/>
    <cellStyle name="Input 13" xfId="7584" xr:uid="{00000000-0005-0000-0000-00009F1D0000}"/>
    <cellStyle name="Input 14" xfId="7585" xr:uid="{00000000-0005-0000-0000-0000A01D0000}"/>
    <cellStyle name="Input 15" xfId="7586" xr:uid="{00000000-0005-0000-0000-0000A11D0000}"/>
    <cellStyle name="Input 16" xfId="7587" xr:uid="{00000000-0005-0000-0000-0000A21D0000}"/>
    <cellStyle name="Input 17" xfId="7588" xr:uid="{00000000-0005-0000-0000-0000A31D0000}"/>
    <cellStyle name="Input 18" xfId="7589" xr:uid="{00000000-0005-0000-0000-0000A41D0000}"/>
    <cellStyle name="Input 19" xfId="7590" xr:uid="{00000000-0005-0000-0000-0000A51D0000}"/>
    <cellStyle name="Input 2" xfId="7591" xr:uid="{00000000-0005-0000-0000-0000A61D0000}"/>
    <cellStyle name="Input 2 2" xfId="7592" xr:uid="{00000000-0005-0000-0000-0000A71D0000}"/>
    <cellStyle name="Input 2 3" xfId="7593" xr:uid="{00000000-0005-0000-0000-0000A81D0000}"/>
    <cellStyle name="Input 2 4" xfId="7594" xr:uid="{00000000-0005-0000-0000-0000A91D0000}"/>
    <cellStyle name="Input 2 5" xfId="7595" xr:uid="{00000000-0005-0000-0000-0000AA1D0000}"/>
    <cellStyle name="Input 2 6" xfId="7596" xr:uid="{00000000-0005-0000-0000-0000AB1D0000}"/>
    <cellStyle name="Input 20" xfId="7597" xr:uid="{00000000-0005-0000-0000-0000AC1D0000}"/>
    <cellStyle name="Input 21" xfId="7598" xr:uid="{00000000-0005-0000-0000-0000AD1D0000}"/>
    <cellStyle name="Input 22" xfId="7599" xr:uid="{00000000-0005-0000-0000-0000AE1D0000}"/>
    <cellStyle name="Input 23" xfId="7600" xr:uid="{00000000-0005-0000-0000-0000AF1D0000}"/>
    <cellStyle name="Input 24" xfId="7601" xr:uid="{00000000-0005-0000-0000-0000B01D0000}"/>
    <cellStyle name="Input 25" xfId="7602" xr:uid="{00000000-0005-0000-0000-0000B11D0000}"/>
    <cellStyle name="Input 26" xfId="7603" xr:uid="{00000000-0005-0000-0000-0000B21D0000}"/>
    <cellStyle name="Input 27" xfId="7604" xr:uid="{00000000-0005-0000-0000-0000B31D0000}"/>
    <cellStyle name="Input 28" xfId="7605" xr:uid="{00000000-0005-0000-0000-0000B41D0000}"/>
    <cellStyle name="Input 29" xfId="7606" xr:uid="{00000000-0005-0000-0000-0000B51D0000}"/>
    <cellStyle name="Input 3" xfId="7607" xr:uid="{00000000-0005-0000-0000-0000B61D0000}"/>
    <cellStyle name="Input 3 2" xfId="7608" xr:uid="{00000000-0005-0000-0000-0000B71D0000}"/>
    <cellStyle name="Input 3 2 2" xfId="7609" xr:uid="{00000000-0005-0000-0000-0000B81D0000}"/>
    <cellStyle name="Input 3 2 2 2" xfId="7610" xr:uid="{00000000-0005-0000-0000-0000B91D0000}"/>
    <cellStyle name="Input 3 2 3" xfId="7611" xr:uid="{00000000-0005-0000-0000-0000BA1D0000}"/>
    <cellStyle name="Input 3 2 3 2" xfId="7612" xr:uid="{00000000-0005-0000-0000-0000BB1D0000}"/>
    <cellStyle name="Input 30" xfId="7613" xr:uid="{00000000-0005-0000-0000-0000BC1D0000}"/>
    <cellStyle name="Input 30 2" xfId="7614" xr:uid="{00000000-0005-0000-0000-0000BD1D0000}"/>
    <cellStyle name="Input 30 2 2" xfId="7615" xr:uid="{00000000-0005-0000-0000-0000BE1D0000}"/>
    <cellStyle name="Input 30 3" xfId="7616" xr:uid="{00000000-0005-0000-0000-0000BF1D0000}"/>
    <cellStyle name="Input 30 3 2" xfId="7617" xr:uid="{00000000-0005-0000-0000-0000C01D0000}"/>
    <cellStyle name="Input 4" xfId="7618" xr:uid="{00000000-0005-0000-0000-0000C11D0000}"/>
    <cellStyle name="Input 4 2" xfId="7619" xr:uid="{00000000-0005-0000-0000-0000C21D0000}"/>
    <cellStyle name="Input 4 2 2" xfId="7620" xr:uid="{00000000-0005-0000-0000-0000C31D0000}"/>
    <cellStyle name="Input 4 2 2 2" xfId="7621" xr:uid="{00000000-0005-0000-0000-0000C41D0000}"/>
    <cellStyle name="Input 4 2 3" xfId="7622" xr:uid="{00000000-0005-0000-0000-0000C51D0000}"/>
    <cellStyle name="Input 4 2 3 2" xfId="7623" xr:uid="{00000000-0005-0000-0000-0000C61D0000}"/>
    <cellStyle name="Input 5" xfId="7624" xr:uid="{00000000-0005-0000-0000-0000C71D0000}"/>
    <cellStyle name="Input 6" xfId="7625" xr:uid="{00000000-0005-0000-0000-0000C81D0000}"/>
    <cellStyle name="Input 7" xfId="7626" xr:uid="{00000000-0005-0000-0000-0000C91D0000}"/>
    <cellStyle name="Input 8" xfId="7627" xr:uid="{00000000-0005-0000-0000-0000CA1D0000}"/>
    <cellStyle name="Input 9" xfId="7628" xr:uid="{00000000-0005-0000-0000-0000CB1D0000}"/>
    <cellStyle name="Linked 3" xfId="7629" xr:uid="{00000000-0005-0000-0000-0000CC1D0000}"/>
    <cellStyle name="Linked 3 2" xfId="7630" xr:uid="{00000000-0005-0000-0000-0000CD1D0000}"/>
    <cellStyle name="Linked 3 2 2" xfId="7631" xr:uid="{00000000-0005-0000-0000-0000CE1D0000}"/>
    <cellStyle name="Linked 3 3" xfId="7632" xr:uid="{00000000-0005-0000-0000-0000CF1D0000}"/>
    <cellStyle name="Linked Cell 10" xfId="7633" xr:uid="{00000000-0005-0000-0000-0000D01D0000}"/>
    <cellStyle name="Linked Cell 11" xfId="7634" xr:uid="{00000000-0005-0000-0000-0000D11D0000}"/>
    <cellStyle name="Linked Cell 12" xfId="7635" xr:uid="{00000000-0005-0000-0000-0000D21D0000}"/>
    <cellStyle name="Linked Cell 13" xfId="7636" xr:uid="{00000000-0005-0000-0000-0000D31D0000}"/>
    <cellStyle name="Linked Cell 14" xfId="7637" xr:uid="{00000000-0005-0000-0000-0000D41D0000}"/>
    <cellStyle name="Linked Cell 15" xfId="7638" xr:uid="{00000000-0005-0000-0000-0000D51D0000}"/>
    <cellStyle name="Linked Cell 16" xfId="7639" xr:uid="{00000000-0005-0000-0000-0000D61D0000}"/>
    <cellStyle name="Linked Cell 17" xfId="7640" xr:uid="{00000000-0005-0000-0000-0000D71D0000}"/>
    <cellStyle name="Linked Cell 18" xfId="7641" xr:uid="{00000000-0005-0000-0000-0000D81D0000}"/>
    <cellStyle name="Linked Cell 19" xfId="7642" xr:uid="{00000000-0005-0000-0000-0000D91D0000}"/>
    <cellStyle name="Linked Cell 2" xfId="7643" xr:uid="{00000000-0005-0000-0000-0000DA1D0000}"/>
    <cellStyle name="Linked Cell 2 2" xfId="7644" xr:uid="{00000000-0005-0000-0000-0000DB1D0000}"/>
    <cellStyle name="Linked Cell 20" xfId="7645" xr:uid="{00000000-0005-0000-0000-0000DC1D0000}"/>
    <cellStyle name="Linked Cell 21" xfId="7646" xr:uid="{00000000-0005-0000-0000-0000DD1D0000}"/>
    <cellStyle name="Linked Cell 22" xfId="7647" xr:uid="{00000000-0005-0000-0000-0000DE1D0000}"/>
    <cellStyle name="Linked Cell 23" xfId="7648" xr:uid="{00000000-0005-0000-0000-0000DF1D0000}"/>
    <cellStyle name="Linked Cell 3" xfId="7649" xr:uid="{00000000-0005-0000-0000-0000E01D0000}"/>
    <cellStyle name="Linked Cell 4" xfId="7650" xr:uid="{00000000-0005-0000-0000-0000E11D0000}"/>
    <cellStyle name="Linked Cell 5" xfId="7651" xr:uid="{00000000-0005-0000-0000-0000E21D0000}"/>
    <cellStyle name="Linked Cell 6" xfId="7652" xr:uid="{00000000-0005-0000-0000-0000E31D0000}"/>
    <cellStyle name="Linked Cell 7" xfId="7653" xr:uid="{00000000-0005-0000-0000-0000E41D0000}"/>
    <cellStyle name="Linked Cell 8" xfId="7654" xr:uid="{00000000-0005-0000-0000-0000E51D0000}"/>
    <cellStyle name="Linked Cell 9" xfId="7655" xr:uid="{00000000-0005-0000-0000-0000E61D0000}"/>
    <cellStyle name="Microsoft Excel found an error in the formula you entered. Do you want to accept the correction proposed below?_x000a__x000a_|_x000a__x000a_• To accept the correction, click Yes._x000a_• To close this message and correct the formula yourself, click No." xfId="7656" xr:uid="{00000000-0005-0000-0000-0000E71D0000}"/>
    <cellStyle name="Microsoft Excel found an error in the formula you entered. Do you want to accept the correction proposed below?_x000a__x000a_|_x000a__x000a_• To accept the correction, click Yes._x000a_• To close this message and correct the formula yourself, click No. 2" xfId="7657" xr:uid="{00000000-0005-0000-0000-0000E81D0000}"/>
    <cellStyle name="Millares [0]_laroux" xfId="7658" xr:uid="{00000000-0005-0000-0000-0000E91D0000}"/>
    <cellStyle name="Millares_laroux" xfId="7659" xr:uid="{00000000-0005-0000-0000-0000EA1D0000}"/>
    <cellStyle name="Moneda [0]_laroux" xfId="7660" xr:uid="{00000000-0005-0000-0000-0000EB1D0000}"/>
    <cellStyle name="Moneda_laroux" xfId="7661" xr:uid="{00000000-0005-0000-0000-0000EC1D0000}"/>
    <cellStyle name="Neutral 10" xfId="7662" xr:uid="{00000000-0005-0000-0000-0000ED1D0000}"/>
    <cellStyle name="Neutral 11" xfId="7663" xr:uid="{00000000-0005-0000-0000-0000EE1D0000}"/>
    <cellStyle name="Neutral 12" xfId="7664" xr:uid="{00000000-0005-0000-0000-0000EF1D0000}"/>
    <cellStyle name="Neutral 13" xfId="7665" xr:uid="{00000000-0005-0000-0000-0000F01D0000}"/>
    <cellStyle name="Neutral 14" xfId="7666" xr:uid="{00000000-0005-0000-0000-0000F11D0000}"/>
    <cellStyle name="Neutral 15" xfId="7667" xr:uid="{00000000-0005-0000-0000-0000F21D0000}"/>
    <cellStyle name="Neutral 16" xfId="7668" xr:uid="{00000000-0005-0000-0000-0000F31D0000}"/>
    <cellStyle name="Neutral 17" xfId="7669" xr:uid="{00000000-0005-0000-0000-0000F41D0000}"/>
    <cellStyle name="Neutral 18" xfId="7670" xr:uid="{00000000-0005-0000-0000-0000F51D0000}"/>
    <cellStyle name="Neutral 19" xfId="7671" xr:uid="{00000000-0005-0000-0000-0000F61D0000}"/>
    <cellStyle name="Neutral 2" xfId="7672" xr:uid="{00000000-0005-0000-0000-0000F71D0000}"/>
    <cellStyle name="Neutral 2 2" xfId="7673" xr:uid="{00000000-0005-0000-0000-0000F81D0000}"/>
    <cellStyle name="Neutral 20" xfId="7674" xr:uid="{00000000-0005-0000-0000-0000F91D0000}"/>
    <cellStyle name="Neutral 21" xfId="7675" xr:uid="{00000000-0005-0000-0000-0000FA1D0000}"/>
    <cellStyle name="Neutral 22" xfId="7676" xr:uid="{00000000-0005-0000-0000-0000FB1D0000}"/>
    <cellStyle name="Neutral 23" xfId="7677" xr:uid="{00000000-0005-0000-0000-0000FC1D0000}"/>
    <cellStyle name="Neutral 3" xfId="7678" xr:uid="{00000000-0005-0000-0000-0000FD1D0000}"/>
    <cellStyle name="Neutral 4" xfId="7679" xr:uid="{00000000-0005-0000-0000-0000FE1D0000}"/>
    <cellStyle name="Neutral 5" xfId="7680" xr:uid="{00000000-0005-0000-0000-0000FF1D0000}"/>
    <cellStyle name="Neutral 6" xfId="7681" xr:uid="{00000000-0005-0000-0000-0000001E0000}"/>
    <cellStyle name="Neutral 7" xfId="7682" xr:uid="{00000000-0005-0000-0000-0000011E0000}"/>
    <cellStyle name="Neutral 8" xfId="7683" xr:uid="{00000000-0005-0000-0000-0000021E0000}"/>
    <cellStyle name="Neutral 9" xfId="7684" xr:uid="{00000000-0005-0000-0000-0000031E0000}"/>
    <cellStyle name="no dec" xfId="7685" xr:uid="{00000000-0005-0000-0000-0000041E0000}"/>
    <cellStyle name="No Error" xfId="7686" xr:uid="{00000000-0005-0000-0000-0000051E0000}"/>
    <cellStyle name="Normal" xfId="0" builtinId="0"/>
    <cellStyle name="Normal - Style1" xfId="7687" xr:uid="{00000000-0005-0000-0000-0000071E0000}"/>
    <cellStyle name="Normal 10" xfId="7688" xr:uid="{00000000-0005-0000-0000-0000081E0000}"/>
    <cellStyle name="Normal 10 2" xfId="7689" xr:uid="{00000000-0005-0000-0000-0000091E0000}"/>
    <cellStyle name="Normal 100" xfId="7690" xr:uid="{00000000-0005-0000-0000-00000A1E0000}"/>
    <cellStyle name="Normal 101" xfId="7691" xr:uid="{00000000-0005-0000-0000-00000B1E0000}"/>
    <cellStyle name="Normal 102" xfId="7692" xr:uid="{00000000-0005-0000-0000-00000C1E0000}"/>
    <cellStyle name="Normal 103" xfId="7693" xr:uid="{00000000-0005-0000-0000-00000D1E0000}"/>
    <cellStyle name="Normal 104" xfId="7694" xr:uid="{00000000-0005-0000-0000-00000E1E0000}"/>
    <cellStyle name="Normal 104 2" xfId="7695" xr:uid="{00000000-0005-0000-0000-00000F1E0000}"/>
    <cellStyle name="Normal 105" xfId="7696" xr:uid="{00000000-0005-0000-0000-0000101E0000}"/>
    <cellStyle name="Normal 106" xfId="7697" xr:uid="{00000000-0005-0000-0000-0000111E0000}"/>
    <cellStyle name="Normal 107" xfId="7698" xr:uid="{00000000-0005-0000-0000-0000121E0000}"/>
    <cellStyle name="Normal 11" xfId="7699" xr:uid="{00000000-0005-0000-0000-0000131E0000}"/>
    <cellStyle name="Normal 12" xfId="7700" xr:uid="{00000000-0005-0000-0000-0000141E0000}"/>
    <cellStyle name="Normal 13" xfId="7701" xr:uid="{00000000-0005-0000-0000-0000151E0000}"/>
    <cellStyle name="Normal 13 2" xfId="7702" xr:uid="{00000000-0005-0000-0000-0000161E0000}"/>
    <cellStyle name="Normal 13 3" xfId="7703" xr:uid="{00000000-0005-0000-0000-0000171E0000}"/>
    <cellStyle name="Normal 14" xfId="7704" xr:uid="{00000000-0005-0000-0000-0000181E0000}"/>
    <cellStyle name="Normal 14 2" xfId="7705" xr:uid="{00000000-0005-0000-0000-0000191E0000}"/>
    <cellStyle name="Normal 15" xfId="7706" xr:uid="{00000000-0005-0000-0000-00001A1E0000}"/>
    <cellStyle name="Normal 16" xfId="7707" xr:uid="{00000000-0005-0000-0000-00001B1E0000}"/>
    <cellStyle name="Normal 17" xfId="7708" xr:uid="{00000000-0005-0000-0000-00001C1E0000}"/>
    <cellStyle name="Normal 18" xfId="7709" xr:uid="{00000000-0005-0000-0000-00001D1E0000}"/>
    <cellStyle name="Normal 19" xfId="7710" xr:uid="{00000000-0005-0000-0000-00001E1E0000}"/>
    <cellStyle name="Normal 19 2" xfId="7711" xr:uid="{00000000-0005-0000-0000-00001F1E0000}"/>
    <cellStyle name="Normal 2" xfId="7712" xr:uid="{00000000-0005-0000-0000-0000201E0000}"/>
    <cellStyle name="Normal 2 10" xfId="7713" xr:uid="{00000000-0005-0000-0000-0000211E0000}"/>
    <cellStyle name="Normal 2 11" xfId="7714" xr:uid="{00000000-0005-0000-0000-0000221E0000}"/>
    <cellStyle name="Normal 2 12" xfId="7715" xr:uid="{00000000-0005-0000-0000-0000231E0000}"/>
    <cellStyle name="Normal 2 13" xfId="7716" xr:uid="{00000000-0005-0000-0000-0000241E0000}"/>
    <cellStyle name="Normal 2 14" xfId="7717" xr:uid="{00000000-0005-0000-0000-0000251E0000}"/>
    <cellStyle name="Normal 2 15" xfId="7718" xr:uid="{00000000-0005-0000-0000-0000261E0000}"/>
    <cellStyle name="Normal 2 16" xfId="7719" xr:uid="{00000000-0005-0000-0000-0000271E0000}"/>
    <cellStyle name="Normal 2 17" xfId="7720" xr:uid="{00000000-0005-0000-0000-0000281E0000}"/>
    <cellStyle name="Normal 2 18" xfId="7721" xr:uid="{00000000-0005-0000-0000-0000291E0000}"/>
    <cellStyle name="Normal 2 19" xfId="7722" xr:uid="{00000000-0005-0000-0000-00002A1E0000}"/>
    <cellStyle name="Normal 2 2" xfId="7723" xr:uid="{00000000-0005-0000-0000-00002B1E0000}"/>
    <cellStyle name="Normal 2 2 2" xfId="7724" xr:uid="{00000000-0005-0000-0000-00002C1E0000}"/>
    <cellStyle name="Normal 2 2 2 2" xfId="7725" xr:uid="{00000000-0005-0000-0000-00002D1E0000}"/>
    <cellStyle name="Normal 2 2 3" xfId="7726" xr:uid="{00000000-0005-0000-0000-00002E1E0000}"/>
    <cellStyle name="Normal 2 2 4" xfId="7727" xr:uid="{00000000-0005-0000-0000-00002F1E0000}"/>
    <cellStyle name="Normal 2 2 5" xfId="7728" xr:uid="{00000000-0005-0000-0000-0000301E0000}"/>
    <cellStyle name="Normal 2 2 6" xfId="7729" xr:uid="{00000000-0005-0000-0000-0000311E0000}"/>
    <cellStyle name="Normal 2 20" xfId="7730" xr:uid="{00000000-0005-0000-0000-0000321E0000}"/>
    <cellStyle name="Normal 2 21" xfId="7731" xr:uid="{00000000-0005-0000-0000-0000331E0000}"/>
    <cellStyle name="Normal 2 22" xfId="7732" xr:uid="{00000000-0005-0000-0000-0000341E0000}"/>
    <cellStyle name="Normal 2 23" xfId="7733" xr:uid="{00000000-0005-0000-0000-0000351E0000}"/>
    <cellStyle name="Normal 2 23 2" xfId="7734" xr:uid="{00000000-0005-0000-0000-0000361E0000}"/>
    <cellStyle name="Normal 2 23 3" xfId="7735" xr:uid="{00000000-0005-0000-0000-0000371E0000}"/>
    <cellStyle name="Normal 2 24" xfId="7736" xr:uid="{00000000-0005-0000-0000-0000381E0000}"/>
    <cellStyle name="Normal 2 3" xfId="7737" xr:uid="{00000000-0005-0000-0000-0000391E0000}"/>
    <cellStyle name="Normal 2 3 2" xfId="7738" xr:uid="{00000000-0005-0000-0000-00003A1E0000}"/>
    <cellStyle name="Normal 2 3 2 2" xfId="7739" xr:uid="{00000000-0005-0000-0000-00003B1E0000}"/>
    <cellStyle name="Normal 2 3 3" xfId="7740" xr:uid="{00000000-0005-0000-0000-00003C1E0000}"/>
    <cellStyle name="Normal 2 4" xfId="7741" xr:uid="{00000000-0005-0000-0000-00003D1E0000}"/>
    <cellStyle name="Normal 2 4 2" xfId="7742" xr:uid="{00000000-0005-0000-0000-00003E1E0000}"/>
    <cellStyle name="Normal 2 4 2 2" xfId="7743" xr:uid="{00000000-0005-0000-0000-00003F1E0000}"/>
    <cellStyle name="Normal 2 4 3" xfId="7744" xr:uid="{00000000-0005-0000-0000-0000401E0000}"/>
    <cellStyle name="Normal 2 5" xfId="7745" xr:uid="{00000000-0005-0000-0000-0000411E0000}"/>
    <cellStyle name="Normal 2 5 2" xfId="7746" xr:uid="{00000000-0005-0000-0000-0000421E0000}"/>
    <cellStyle name="Normal 2 6" xfId="7747" xr:uid="{00000000-0005-0000-0000-0000431E0000}"/>
    <cellStyle name="Normal 2 7" xfId="7748" xr:uid="{00000000-0005-0000-0000-0000441E0000}"/>
    <cellStyle name="Normal 2 8" xfId="7749" xr:uid="{00000000-0005-0000-0000-0000451E0000}"/>
    <cellStyle name="Normal 2 9" xfId="7750" xr:uid="{00000000-0005-0000-0000-0000461E0000}"/>
    <cellStyle name="Normal 2_Progress Report #13" xfId="7751" xr:uid="{00000000-0005-0000-0000-0000471E0000}"/>
    <cellStyle name="Normal 20" xfId="7752" xr:uid="{00000000-0005-0000-0000-0000481E0000}"/>
    <cellStyle name="Normal 21" xfId="7753" xr:uid="{00000000-0005-0000-0000-0000491E0000}"/>
    <cellStyle name="Normal 21 2" xfId="7754" xr:uid="{00000000-0005-0000-0000-00004A1E0000}"/>
    <cellStyle name="Normal 21 2 2" xfId="7755" xr:uid="{00000000-0005-0000-0000-00004B1E0000}"/>
    <cellStyle name="Normal 21 2 2 2" xfId="7756" xr:uid="{00000000-0005-0000-0000-00004C1E0000}"/>
    <cellStyle name="Normal 21 2 2 2 2" xfId="7757" xr:uid="{00000000-0005-0000-0000-00004D1E0000}"/>
    <cellStyle name="Normal 21 2 2 2 3" xfId="7758" xr:uid="{00000000-0005-0000-0000-00004E1E0000}"/>
    <cellStyle name="Normal 21 2 2 3" xfId="7759" xr:uid="{00000000-0005-0000-0000-00004F1E0000}"/>
    <cellStyle name="Normal 21 2 2 3 2" xfId="7760" xr:uid="{00000000-0005-0000-0000-0000501E0000}"/>
    <cellStyle name="Normal 21 2 2 3 3" xfId="7761" xr:uid="{00000000-0005-0000-0000-0000511E0000}"/>
    <cellStyle name="Normal 21 2 2 4" xfId="7762" xr:uid="{00000000-0005-0000-0000-0000521E0000}"/>
    <cellStyle name="Normal 21 2 2 5" xfId="7763" xr:uid="{00000000-0005-0000-0000-0000531E0000}"/>
    <cellStyle name="Normal 21 2 3" xfId="7764" xr:uid="{00000000-0005-0000-0000-0000541E0000}"/>
    <cellStyle name="Normal 21 2 3 2" xfId="7765" xr:uid="{00000000-0005-0000-0000-0000551E0000}"/>
    <cellStyle name="Normal 21 2 3 3" xfId="7766" xr:uid="{00000000-0005-0000-0000-0000561E0000}"/>
    <cellStyle name="Normal 21 2 4" xfId="7767" xr:uid="{00000000-0005-0000-0000-0000571E0000}"/>
    <cellStyle name="Normal 21 2 4 2" xfId="7768" xr:uid="{00000000-0005-0000-0000-0000581E0000}"/>
    <cellStyle name="Normal 21 2 4 3" xfId="7769" xr:uid="{00000000-0005-0000-0000-0000591E0000}"/>
    <cellStyle name="Normal 21 2 5" xfId="7770" xr:uid="{00000000-0005-0000-0000-00005A1E0000}"/>
    <cellStyle name="Normal 21 2 6" xfId="7771" xr:uid="{00000000-0005-0000-0000-00005B1E0000}"/>
    <cellStyle name="Normal 21 3" xfId="7772" xr:uid="{00000000-0005-0000-0000-00005C1E0000}"/>
    <cellStyle name="Normal 21 3 2" xfId="7773" xr:uid="{00000000-0005-0000-0000-00005D1E0000}"/>
    <cellStyle name="Normal 21 3 2 2" xfId="7774" xr:uid="{00000000-0005-0000-0000-00005E1E0000}"/>
    <cellStyle name="Normal 21 3 3" xfId="7775" xr:uid="{00000000-0005-0000-0000-00005F1E0000}"/>
    <cellStyle name="Normal 21 3 4" xfId="7776" xr:uid="{00000000-0005-0000-0000-0000601E0000}"/>
    <cellStyle name="Normal 21 4" xfId="7777" xr:uid="{00000000-0005-0000-0000-0000611E0000}"/>
    <cellStyle name="Normal 21 4 2" xfId="7778" xr:uid="{00000000-0005-0000-0000-0000621E0000}"/>
    <cellStyle name="Normal 21 4 3" xfId="7779" xr:uid="{00000000-0005-0000-0000-0000631E0000}"/>
    <cellStyle name="Normal 21 5" xfId="7780" xr:uid="{00000000-0005-0000-0000-0000641E0000}"/>
    <cellStyle name="Normal 21 5 2" xfId="7781" xr:uid="{00000000-0005-0000-0000-0000651E0000}"/>
    <cellStyle name="Normal 21 6" xfId="7782" xr:uid="{00000000-0005-0000-0000-0000661E0000}"/>
    <cellStyle name="Normal 21 7" xfId="7783" xr:uid="{00000000-0005-0000-0000-0000671E0000}"/>
    <cellStyle name="Normal 22" xfId="7784" xr:uid="{00000000-0005-0000-0000-0000681E0000}"/>
    <cellStyle name="Normal 22 2" xfId="7785" xr:uid="{00000000-0005-0000-0000-0000691E0000}"/>
    <cellStyle name="Normal 22 2 2" xfId="7786" xr:uid="{00000000-0005-0000-0000-00006A1E0000}"/>
    <cellStyle name="Normal 22 2 2 2" xfId="7787" xr:uid="{00000000-0005-0000-0000-00006B1E0000}"/>
    <cellStyle name="Normal 22 2 2 2 2" xfId="7788" xr:uid="{00000000-0005-0000-0000-00006C1E0000}"/>
    <cellStyle name="Normal 22 2 2 3" xfId="7789" xr:uid="{00000000-0005-0000-0000-00006D1E0000}"/>
    <cellStyle name="Normal 22 2 2 4" xfId="7790" xr:uid="{00000000-0005-0000-0000-00006E1E0000}"/>
    <cellStyle name="Normal 22 2 3" xfId="7791" xr:uid="{00000000-0005-0000-0000-00006F1E0000}"/>
    <cellStyle name="Normal 22 2 3 2" xfId="7792" xr:uid="{00000000-0005-0000-0000-0000701E0000}"/>
    <cellStyle name="Normal 22 2 4" xfId="7793" xr:uid="{00000000-0005-0000-0000-0000711E0000}"/>
    <cellStyle name="Normal 22 2 5" xfId="7794" xr:uid="{00000000-0005-0000-0000-0000721E0000}"/>
    <cellStyle name="Normal 22 3" xfId="7795" xr:uid="{00000000-0005-0000-0000-0000731E0000}"/>
    <cellStyle name="Normal 22 3 2" xfId="7796" xr:uid="{00000000-0005-0000-0000-0000741E0000}"/>
    <cellStyle name="Normal 22 3 2 2" xfId="7797" xr:uid="{00000000-0005-0000-0000-0000751E0000}"/>
    <cellStyle name="Normal 22 3 3" xfId="7798" xr:uid="{00000000-0005-0000-0000-0000761E0000}"/>
    <cellStyle name="Normal 22 3 4" xfId="7799" xr:uid="{00000000-0005-0000-0000-0000771E0000}"/>
    <cellStyle name="Normal 22 4" xfId="7800" xr:uid="{00000000-0005-0000-0000-0000781E0000}"/>
    <cellStyle name="Normal 22 4 2" xfId="7801" xr:uid="{00000000-0005-0000-0000-0000791E0000}"/>
    <cellStyle name="Normal 22 4 3" xfId="7802" xr:uid="{00000000-0005-0000-0000-00007A1E0000}"/>
    <cellStyle name="Normal 22 5" xfId="7803" xr:uid="{00000000-0005-0000-0000-00007B1E0000}"/>
    <cellStyle name="Normal 22 5 2" xfId="7804" xr:uid="{00000000-0005-0000-0000-00007C1E0000}"/>
    <cellStyle name="Normal 22 6" xfId="7805" xr:uid="{00000000-0005-0000-0000-00007D1E0000}"/>
    <cellStyle name="Normal 23" xfId="7806" xr:uid="{00000000-0005-0000-0000-00007E1E0000}"/>
    <cellStyle name="Normal 23 2" xfId="7807" xr:uid="{00000000-0005-0000-0000-00007F1E0000}"/>
    <cellStyle name="Normal 23 2 2" xfId="7808" xr:uid="{00000000-0005-0000-0000-0000801E0000}"/>
    <cellStyle name="Normal 23 2 2 2" xfId="7809" xr:uid="{00000000-0005-0000-0000-0000811E0000}"/>
    <cellStyle name="Normal 23 2 2 2 2" xfId="7810" xr:uid="{00000000-0005-0000-0000-0000821E0000}"/>
    <cellStyle name="Normal 23 2 2 2 3" xfId="7811" xr:uid="{00000000-0005-0000-0000-0000831E0000}"/>
    <cellStyle name="Normal 23 2 2 3" xfId="7812" xr:uid="{00000000-0005-0000-0000-0000841E0000}"/>
    <cellStyle name="Normal 23 2 2 3 2" xfId="7813" xr:uid="{00000000-0005-0000-0000-0000851E0000}"/>
    <cellStyle name="Normal 23 2 2 3 3" xfId="7814" xr:uid="{00000000-0005-0000-0000-0000861E0000}"/>
    <cellStyle name="Normal 23 2 2 4" xfId="7815" xr:uid="{00000000-0005-0000-0000-0000871E0000}"/>
    <cellStyle name="Normal 23 2 2 5" xfId="7816" xr:uid="{00000000-0005-0000-0000-0000881E0000}"/>
    <cellStyle name="Normal 23 2 3" xfId="7817" xr:uid="{00000000-0005-0000-0000-0000891E0000}"/>
    <cellStyle name="Normal 23 2 3 2" xfId="7818" xr:uid="{00000000-0005-0000-0000-00008A1E0000}"/>
    <cellStyle name="Normal 23 2 3 3" xfId="7819" xr:uid="{00000000-0005-0000-0000-00008B1E0000}"/>
    <cellStyle name="Normal 23 2 4" xfId="7820" xr:uid="{00000000-0005-0000-0000-00008C1E0000}"/>
    <cellStyle name="Normal 23 2 4 2" xfId="7821" xr:uid="{00000000-0005-0000-0000-00008D1E0000}"/>
    <cellStyle name="Normal 23 2 4 3" xfId="7822" xr:uid="{00000000-0005-0000-0000-00008E1E0000}"/>
    <cellStyle name="Normal 23 2 5" xfId="7823" xr:uid="{00000000-0005-0000-0000-00008F1E0000}"/>
    <cellStyle name="Normal 23 2 6" xfId="7824" xr:uid="{00000000-0005-0000-0000-0000901E0000}"/>
    <cellStyle name="Normal 23 3" xfId="7825" xr:uid="{00000000-0005-0000-0000-0000911E0000}"/>
    <cellStyle name="Normal 23 3 2" xfId="7826" xr:uid="{00000000-0005-0000-0000-0000921E0000}"/>
    <cellStyle name="Normal 23 3 2 2" xfId="7827" xr:uid="{00000000-0005-0000-0000-0000931E0000}"/>
    <cellStyle name="Normal 23 3 2 3" xfId="7828" xr:uid="{00000000-0005-0000-0000-0000941E0000}"/>
    <cellStyle name="Normal 23 3 3" xfId="7829" xr:uid="{00000000-0005-0000-0000-0000951E0000}"/>
    <cellStyle name="Normal 23 3 3 2" xfId="7830" xr:uid="{00000000-0005-0000-0000-0000961E0000}"/>
    <cellStyle name="Normal 23 3 3 3" xfId="7831" xr:uid="{00000000-0005-0000-0000-0000971E0000}"/>
    <cellStyle name="Normal 23 3 4" xfId="7832" xr:uid="{00000000-0005-0000-0000-0000981E0000}"/>
    <cellStyle name="Normal 23 3 5" xfId="7833" xr:uid="{00000000-0005-0000-0000-0000991E0000}"/>
    <cellStyle name="Normal 23 4" xfId="7834" xr:uid="{00000000-0005-0000-0000-00009A1E0000}"/>
    <cellStyle name="Normal 23 4 2" xfId="7835" xr:uid="{00000000-0005-0000-0000-00009B1E0000}"/>
    <cellStyle name="Normal 23 4 2 2" xfId="7836" xr:uid="{00000000-0005-0000-0000-00009C1E0000}"/>
    <cellStyle name="Normal 23 4 2 2 2" xfId="7837" xr:uid="{00000000-0005-0000-0000-00009D1E0000}"/>
    <cellStyle name="Normal 23 4 2 2 3" xfId="7838" xr:uid="{00000000-0005-0000-0000-00009E1E0000}"/>
    <cellStyle name="Normal 23 4 2 3" xfId="7839" xr:uid="{00000000-0005-0000-0000-00009F1E0000}"/>
    <cellStyle name="Normal 23 4 2 4" xfId="7840" xr:uid="{00000000-0005-0000-0000-0000A01E0000}"/>
    <cellStyle name="Normal 23 4 3" xfId="7841" xr:uid="{00000000-0005-0000-0000-0000A11E0000}"/>
    <cellStyle name="Normal 23 4 3 2" xfId="7842" xr:uid="{00000000-0005-0000-0000-0000A21E0000}"/>
    <cellStyle name="Normal 23 4 3 3" xfId="7843" xr:uid="{00000000-0005-0000-0000-0000A31E0000}"/>
    <cellStyle name="Normal 23 4 4" xfId="7844" xr:uid="{00000000-0005-0000-0000-0000A41E0000}"/>
    <cellStyle name="Normal 23 4 4 2" xfId="7845" xr:uid="{00000000-0005-0000-0000-0000A51E0000}"/>
    <cellStyle name="Normal 23 4 4 3" xfId="7846" xr:uid="{00000000-0005-0000-0000-0000A61E0000}"/>
    <cellStyle name="Normal 23 4 5" xfId="7847" xr:uid="{00000000-0005-0000-0000-0000A71E0000}"/>
    <cellStyle name="Normal 23 4 6" xfId="7848" xr:uid="{00000000-0005-0000-0000-0000A81E0000}"/>
    <cellStyle name="Normal 23 5" xfId="7849" xr:uid="{00000000-0005-0000-0000-0000A91E0000}"/>
    <cellStyle name="Normal 23 5 2" xfId="7850" xr:uid="{00000000-0005-0000-0000-0000AA1E0000}"/>
    <cellStyle name="Normal 23 5 2 2" xfId="7851" xr:uid="{00000000-0005-0000-0000-0000AB1E0000}"/>
    <cellStyle name="Normal 23 5 2 3" xfId="7852" xr:uid="{00000000-0005-0000-0000-0000AC1E0000}"/>
    <cellStyle name="Normal 23 5 3" xfId="7853" xr:uid="{00000000-0005-0000-0000-0000AD1E0000}"/>
    <cellStyle name="Normal 23 5 4" xfId="7854" xr:uid="{00000000-0005-0000-0000-0000AE1E0000}"/>
    <cellStyle name="Normal 23 6" xfId="7855" xr:uid="{00000000-0005-0000-0000-0000AF1E0000}"/>
    <cellStyle name="Normal 23 6 2" xfId="7856" xr:uid="{00000000-0005-0000-0000-0000B01E0000}"/>
    <cellStyle name="Normal 23 6 3" xfId="7857" xr:uid="{00000000-0005-0000-0000-0000B11E0000}"/>
    <cellStyle name="Normal 23 7" xfId="7858" xr:uid="{00000000-0005-0000-0000-0000B21E0000}"/>
    <cellStyle name="Normal 23 8" xfId="7859" xr:uid="{00000000-0005-0000-0000-0000B31E0000}"/>
    <cellStyle name="Normal 23 9" xfId="7860" xr:uid="{00000000-0005-0000-0000-0000B41E0000}"/>
    <cellStyle name="Normal 24" xfId="7861" xr:uid="{00000000-0005-0000-0000-0000B51E0000}"/>
    <cellStyle name="Normal 24 2" xfId="7862" xr:uid="{00000000-0005-0000-0000-0000B61E0000}"/>
    <cellStyle name="Normal 24 2 2" xfId="7863" xr:uid="{00000000-0005-0000-0000-0000B71E0000}"/>
    <cellStyle name="Normal 24 2 2 2" xfId="7864" xr:uid="{00000000-0005-0000-0000-0000B81E0000}"/>
    <cellStyle name="Normal 24 2 2 2 2" xfId="7865" xr:uid="{00000000-0005-0000-0000-0000B91E0000}"/>
    <cellStyle name="Normal 24 2 2 2 3" xfId="7866" xr:uid="{00000000-0005-0000-0000-0000BA1E0000}"/>
    <cellStyle name="Normal 24 2 2 3" xfId="7867" xr:uid="{00000000-0005-0000-0000-0000BB1E0000}"/>
    <cellStyle name="Normal 24 2 2 3 2" xfId="7868" xr:uid="{00000000-0005-0000-0000-0000BC1E0000}"/>
    <cellStyle name="Normal 24 2 2 3 3" xfId="7869" xr:uid="{00000000-0005-0000-0000-0000BD1E0000}"/>
    <cellStyle name="Normal 24 2 2 4" xfId="7870" xr:uid="{00000000-0005-0000-0000-0000BE1E0000}"/>
    <cellStyle name="Normal 24 2 2 5" xfId="7871" xr:uid="{00000000-0005-0000-0000-0000BF1E0000}"/>
    <cellStyle name="Normal 24 2 3" xfId="7872" xr:uid="{00000000-0005-0000-0000-0000C01E0000}"/>
    <cellStyle name="Normal 24 2 3 2" xfId="7873" xr:uid="{00000000-0005-0000-0000-0000C11E0000}"/>
    <cellStyle name="Normal 24 2 3 3" xfId="7874" xr:uid="{00000000-0005-0000-0000-0000C21E0000}"/>
    <cellStyle name="Normal 24 2 4" xfId="7875" xr:uid="{00000000-0005-0000-0000-0000C31E0000}"/>
    <cellStyle name="Normal 24 2 4 2" xfId="7876" xr:uid="{00000000-0005-0000-0000-0000C41E0000}"/>
    <cellStyle name="Normal 24 2 4 3" xfId="7877" xr:uid="{00000000-0005-0000-0000-0000C51E0000}"/>
    <cellStyle name="Normal 24 2 5" xfId="7878" xr:uid="{00000000-0005-0000-0000-0000C61E0000}"/>
    <cellStyle name="Normal 24 2 6" xfId="7879" xr:uid="{00000000-0005-0000-0000-0000C71E0000}"/>
    <cellStyle name="Normal 24 3" xfId="7880" xr:uid="{00000000-0005-0000-0000-0000C81E0000}"/>
    <cellStyle name="Normal 24 3 2" xfId="7881" xr:uid="{00000000-0005-0000-0000-0000C91E0000}"/>
    <cellStyle name="Normal 24 3 2 2" xfId="7882" xr:uid="{00000000-0005-0000-0000-0000CA1E0000}"/>
    <cellStyle name="Normal 24 3 2 3" xfId="7883" xr:uid="{00000000-0005-0000-0000-0000CB1E0000}"/>
    <cellStyle name="Normal 24 3 3" xfId="7884" xr:uid="{00000000-0005-0000-0000-0000CC1E0000}"/>
    <cellStyle name="Normal 24 3 3 2" xfId="7885" xr:uid="{00000000-0005-0000-0000-0000CD1E0000}"/>
    <cellStyle name="Normal 24 3 3 3" xfId="7886" xr:uid="{00000000-0005-0000-0000-0000CE1E0000}"/>
    <cellStyle name="Normal 24 3 4" xfId="7887" xr:uid="{00000000-0005-0000-0000-0000CF1E0000}"/>
    <cellStyle name="Normal 24 3 5" xfId="7888" xr:uid="{00000000-0005-0000-0000-0000D01E0000}"/>
    <cellStyle name="Normal 24 4" xfId="7889" xr:uid="{00000000-0005-0000-0000-0000D11E0000}"/>
    <cellStyle name="Normal 24 4 2" xfId="7890" xr:uid="{00000000-0005-0000-0000-0000D21E0000}"/>
    <cellStyle name="Normal 24 4 3" xfId="7891" xr:uid="{00000000-0005-0000-0000-0000D31E0000}"/>
    <cellStyle name="Normal 24 5" xfId="7892" xr:uid="{00000000-0005-0000-0000-0000D41E0000}"/>
    <cellStyle name="Normal 24 5 2" xfId="7893" xr:uid="{00000000-0005-0000-0000-0000D51E0000}"/>
    <cellStyle name="Normal 24 5 3" xfId="7894" xr:uid="{00000000-0005-0000-0000-0000D61E0000}"/>
    <cellStyle name="Normal 24 6" xfId="7895" xr:uid="{00000000-0005-0000-0000-0000D71E0000}"/>
    <cellStyle name="Normal 24 7" xfId="7896" xr:uid="{00000000-0005-0000-0000-0000D81E0000}"/>
    <cellStyle name="Normal 25" xfId="7897" xr:uid="{00000000-0005-0000-0000-0000D91E0000}"/>
    <cellStyle name="Normal 25 2" xfId="7898" xr:uid="{00000000-0005-0000-0000-0000DA1E0000}"/>
    <cellStyle name="Normal 25 3" xfId="7899" xr:uid="{00000000-0005-0000-0000-0000DB1E0000}"/>
    <cellStyle name="Normal 26" xfId="7900" xr:uid="{00000000-0005-0000-0000-0000DC1E0000}"/>
    <cellStyle name="Normal 26 2" xfId="7901" xr:uid="{00000000-0005-0000-0000-0000DD1E0000}"/>
    <cellStyle name="Normal 26 2 2" xfId="7902" xr:uid="{00000000-0005-0000-0000-0000DE1E0000}"/>
    <cellStyle name="Normal 26 2 2 2" xfId="7903" xr:uid="{00000000-0005-0000-0000-0000DF1E0000}"/>
    <cellStyle name="Normal 26 2 2 3" xfId="7904" xr:uid="{00000000-0005-0000-0000-0000E01E0000}"/>
    <cellStyle name="Normal 26 2 3" xfId="7905" xr:uid="{00000000-0005-0000-0000-0000E11E0000}"/>
    <cellStyle name="Normal 26 2 3 2" xfId="7906" xr:uid="{00000000-0005-0000-0000-0000E21E0000}"/>
    <cellStyle name="Normal 26 2 3 3" xfId="7907" xr:uid="{00000000-0005-0000-0000-0000E31E0000}"/>
    <cellStyle name="Normal 26 2 4" xfId="7908" xr:uid="{00000000-0005-0000-0000-0000E41E0000}"/>
    <cellStyle name="Normal 26 2 5" xfId="7909" xr:uid="{00000000-0005-0000-0000-0000E51E0000}"/>
    <cellStyle name="Normal 26 3" xfId="7910" xr:uid="{00000000-0005-0000-0000-0000E61E0000}"/>
    <cellStyle name="Normal 26 3 2" xfId="7911" xr:uid="{00000000-0005-0000-0000-0000E71E0000}"/>
    <cellStyle name="Normal 26 3 3" xfId="7912" xr:uid="{00000000-0005-0000-0000-0000E81E0000}"/>
    <cellStyle name="Normal 26 4" xfId="7913" xr:uid="{00000000-0005-0000-0000-0000E91E0000}"/>
    <cellStyle name="Normal 26 4 2" xfId="7914" xr:uid="{00000000-0005-0000-0000-0000EA1E0000}"/>
    <cellStyle name="Normal 26 4 3" xfId="7915" xr:uid="{00000000-0005-0000-0000-0000EB1E0000}"/>
    <cellStyle name="Normal 26 5" xfId="7916" xr:uid="{00000000-0005-0000-0000-0000EC1E0000}"/>
    <cellStyle name="Normal 26 6" xfId="7917" xr:uid="{00000000-0005-0000-0000-0000ED1E0000}"/>
    <cellStyle name="Normal 27" xfId="7918" xr:uid="{00000000-0005-0000-0000-0000EE1E0000}"/>
    <cellStyle name="Normal 27 2" xfId="7919" xr:uid="{00000000-0005-0000-0000-0000EF1E0000}"/>
    <cellStyle name="Normal 27 2 2" xfId="7920" xr:uid="{00000000-0005-0000-0000-0000F01E0000}"/>
    <cellStyle name="Normal 27 2 2 2" xfId="7921" xr:uid="{00000000-0005-0000-0000-0000F11E0000}"/>
    <cellStyle name="Normal 27 2 2 3" xfId="7922" xr:uid="{00000000-0005-0000-0000-0000F21E0000}"/>
    <cellStyle name="Normal 27 2 3" xfId="7923" xr:uid="{00000000-0005-0000-0000-0000F31E0000}"/>
    <cellStyle name="Normal 27 2 3 2" xfId="7924" xr:uid="{00000000-0005-0000-0000-0000F41E0000}"/>
    <cellStyle name="Normal 27 2 3 3" xfId="7925" xr:uid="{00000000-0005-0000-0000-0000F51E0000}"/>
    <cellStyle name="Normal 27 2 4" xfId="7926" xr:uid="{00000000-0005-0000-0000-0000F61E0000}"/>
    <cellStyle name="Normal 27 2 5" xfId="7927" xr:uid="{00000000-0005-0000-0000-0000F71E0000}"/>
    <cellStyle name="Normal 27 3" xfId="7928" xr:uid="{00000000-0005-0000-0000-0000F81E0000}"/>
    <cellStyle name="Normal 27 3 2" xfId="7929" xr:uid="{00000000-0005-0000-0000-0000F91E0000}"/>
    <cellStyle name="Normal 27 3 3" xfId="7930" xr:uid="{00000000-0005-0000-0000-0000FA1E0000}"/>
    <cellStyle name="Normal 27 4" xfId="7931" xr:uid="{00000000-0005-0000-0000-0000FB1E0000}"/>
    <cellStyle name="Normal 27 4 2" xfId="7932" xr:uid="{00000000-0005-0000-0000-0000FC1E0000}"/>
    <cellStyle name="Normal 27 4 3" xfId="7933" xr:uid="{00000000-0005-0000-0000-0000FD1E0000}"/>
    <cellStyle name="Normal 27 5" xfId="7934" xr:uid="{00000000-0005-0000-0000-0000FE1E0000}"/>
    <cellStyle name="Normal 27 6" xfId="7935" xr:uid="{00000000-0005-0000-0000-0000FF1E0000}"/>
    <cellStyle name="Normal 28" xfId="7936" xr:uid="{00000000-0005-0000-0000-0000001F0000}"/>
    <cellStyle name="Normal 28 2" xfId="7937" xr:uid="{00000000-0005-0000-0000-0000011F0000}"/>
    <cellStyle name="Normal 28 2 2" xfId="7938" xr:uid="{00000000-0005-0000-0000-0000021F0000}"/>
    <cellStyle name="Normal 28 2 2 2" xfId="7939" xr:uid="{00000000-0005-0000-0000-0000031F0000}"/>
    <cellStyle name="Normal 28 2 2 3" xfId="7940" xr:uid="{00000000-0005-0000-0000-0000041F0000}"/>
    <cellStyle name="Normal 28 2 3" xfId="7941" xr:uid="{00000000-0005-0000-0000-0000051F0000}"/>
    <cellStyle name="Normal 28 2 3 2" xfId="7942" xr:uid="{00000000-0005-0000-0000-0000061F0000}"/>
    <cellStyle name="Normal 28 2 3 3" xfId="7943" xr:uid="{00000000-0005-0000-0000-0000071F0000}"/>
    <cellStyle name="Normal 28 2 4" xfId="7944" xr:uid="{00000000-0005-0000-0000-0000081F0000}"/>
    <cellStyle name="Normal 28 2 5" xfId="7945" xr:uid="{00000000-0005-0000-0000-0000091F0000}"/>
    <cellStyle name="Normal 28 3" xfId="7946" xr:uid="{00000000-0005-0000-0000-00000A1F0000}"/>
    <cellStyle name="Normal 28 3 2" xfId="7947" xr:uid="{00000000-0005-0000-0000-00000B1F0000}"/>
    <cellStyle name="Normal 28 3 3" xfId="7948" xr:uid="{00000000-0005-0000-0000-00000C1F0000}"/>
    <cellStyle name="Normal 28 4" xfId="7949" xr:uid="{00000000-0005-0000-0000-00000D1F0000}"/>
    <cellStyle name="Normal 28 4 2" xfId="7950" xr:uid="{00000000-0005-0000-0000-00000E1F0000}"/>
    <cellStyle name="Normal 28 4 3" xfId="7951" xr:uid="{00000000-0005-0000-0000-00000F1F0000}"/>
    <cellStyle name="Normal 28 5" xfId="7952" xr:uid="{00000000-0005-0000-0000-0000101F0000}"/>
    <cellStyle name="Normal 28 6" xfId="7953" xr:uid="{00000000-0005-0000-0000-0000111F0000}"/>
    <cellStyle name="Normal 29" xfId="2" xr:uid="{00000000-0005-0000-0000-0000121F0000}"/>
    <cellStyle name="Normal 29 2" xfId="7954" xr:uid="{00000000-0005-0000-0000-0000131F0000}"/>
    <cellStyle name="Normal 29 2 2" xfId="7955" xr:uid="{00000000-0005-0000-0000-0000141F0000}"/>
    <cellStyle name="Normal 29 2 2 2" xfId="7956" xr:uid="{00000000-0005-0000-0000-0000151F0000}"/>
    <cellStyle name="Normal 29 2 2 3" xfId="7957" xr:uid="{00000000-0005-0000-0000-0000161F0000}"/>
    <cellStyle name="Normal 29 2 3" xfId="7958" xr:uid="{00000000-0005-0000-0000-0000171F0000}"/>
    <cellStyle name="Normal 29 2 3 2" xfId="7959" xr:uid="{00000000-0005-0000-0000-0000181F0000}"/>
    <cellStyle name="Normal 29 2 3 3" xfId="7960" xr:uid="{00000000-0005-0000-0000-0000191F0000}"/>
    <cellStyle name="Normal 29 2 4" xfId="7961" xr:uid="{00000000-0005-0000-0000-00001A1F0000}"/>
    <cellStyle name="Normal 29 2 5" xfId="7962" xr:uid="{00000000-0005-0000-0000-00001B1F0000}"/>
    <cellStyle name="Normal 29 3" xfId="7963" xr:uid="{00000000-0005-0000-0000-00001C1F0000}"/>
    <cellStyle name="Normal 29 3 2" xfId="7964" xr:uid="{00000000-0005-0000-0000-00001D1F0000}"/>
    <cellStyle name="Normal 29 3 3" xfId="7965" xr:uid="{00000000-0005-0000-0000-00001E1F0000}"/>
    <cellStyle name="Normal 29 4" xfId="7966" xr:uid="{00000000-0005-0000-0000-00001F1F0000}"/>
    <cellStyle name="Normal 29 4 2" xfId="7967" xr:uid="{00000000-0005-0000-0000-0000201F0000}"/>
    <cellStyle name="Normal 29 4 3" xfId="7968" xr:uid="{00000000-0005-0000-0000-0000211F0000}"/>
    <cellStyle name="Normal 29 5" xfId="7969" xr:uid="{00000000-0005-0000-0000-0000221F0000}"/>
    <cellStyle name="Normal 29 6" xfId="7970" xr:uid="{00000000-0005-0000-0000-0000231F0000}"/>
    <cellStyle name="Normal 3" xfId="7971" xr:uid="{00000000-0005-0000-0000-0000241F0000}"/>
    <cellStyle name="Normal 3 10" xfId="7972" xr:uid="{00000000-0005-0000-0000-0000251F0000}"/>
    <cellStyle name="Normal 3 2" xfId="7973" xr:uid="{00000000-0005-0000-0000-0000261F0000}"/>
    <cellStyle name="Normal 3 2 2" xfId="7974" xr:uid="{00000000-0005-0000-0000-0000271F0000}"/>
    <cellStyle name="Normal 3 2 2 2" xfId="7975" xr:uid="{00000000-0005-0000-0000-0000281F0000}"/>
    <cellStyle name="Normal 3 2 2 2 2" xfId="7976" xr:uid="{00000000-0005-0000-0000-0000291F0000}"/>
    <cellStyle name="Normal 3 2 2 2 2 2" xfId="7977" xr:uid="{00000000-0005-0000-0000-00002A1F0000}"/>
    <cellStyle name="Normal 3 2 2 2 2 3" xfId="7978" xr:uid="{00000000-0005-0000-0000-00002B1F0000}"/>
    <cellStyle name="Normal 3 2 2 2 3" xfId="7979" xr:uid="{00000000-0005-0000-0000-00002C1F0000}"/>
    <cellStyle name="Normal 3 2 2 2 3 2" xfId="7980" xr:uid="{00000000-0005-0000-0000-00002D1F0000}"/>
    <cellStyle name="Normal 3 2 2 2 3 3" xfId="7981" xr:uid="{00000000-0005-0000-0000-00002E1F0000}"/>
    <cellStyle name="Normal 3 2 2 2 4" xfId="7982" xr:uid="{00000000-0005-0000-0000-00002F1F0000}"/>
    <cellStyle name="Normal 3 2 2 2 5" xfId="7983" xr:uid="{00000000-0005-0000-0000-0000301F0000}"/>
    <cellStyle name="Normal 3 2 2 3" xfId="7984" xr:uid="{00000000-0005-0000-0000-0000311F0000}"/>
    <cellStyle name="Normal 3 2 2 3 2" xfId="7985" xr:uid="{00000000-0005-0000-0000-0000321F0000}"/>
    <cellStyle name="Normal 3 2 2 3 3" xfId="7986" xr:uid="{00000000-0005-0000-0000-0000331F0000}"/>
    <cellStyle name="Normal 3 2 2 4" xfId="7987" xr:uid="{00000000-0005-0000-0000-0000341F0000}"/>
    <cellStyle name="Normal 3 2 2 4 2" xfId="7988" xr:uid="{00000000-0005-0000-0000-0000351F0000}"/>
    <cellStyle name="Normal 3 2 2 4 3" xfId="7989" xr:uid="{00000000-0005-0000-0000-0000361F0000}"/>
    <cellStyle name="Normal 3 2 2 5" xfId="7990" xr:uid="{00000000-0005-0000-0000-0000371F0000}"/>
    <cellStyle name="Normal 3 2 2 6" xfId="7991" xr:uid="{00000000-0005-0000-0000-0000381F0000}"/>
    <cellStyle name="Normal 3 2 3" xfId="7992" xr:uid="{00000000-0005-0000-0000-0000391F0000}"/>
    <cellStyle name="Normal 3 2 3 2" xfId="7993" xr:uid="{00000000-0005-0000-0000-00003A1F0000}"/>
    <cellStyle name="Normal 3 2 3 2 2" xfId="7994" xr:uid="{00000000-0005-0000-0000-00003B1F0000}"/>
    <cellStyle name="Normal 3 2 3 2 3" xfId="7995" xr:uid="{00000000-0005-0000-0000-00003C1F0000}"/>
    <cellStyle name="Normal 3 2 3 3" xfId="7996" xr:uid="{00000000-0005-0000-0000-00003D1F0000}"/>
    <cellStyle name="Normal 3 2 3 3 2" xfId="7997" xr:uid="{00000000-0005-0000-0000-00003E1F0000}"/>
    <cellStyle name="Normal 3 2 3 3 3" xfId="7998" xr:uid="{00000000-0005-0000-0000-00003F1F0000}"/>
    <cellStyle name="Normal 3 2 3 4" xfId="7999" xr:uid="{00000000-0005-0000-0000-0000401F0000}"/>
    <cellStyle name="Normal 3 2 3 5" xfId="8000" xr:uid="{00000000-0005-0000-0000-0000411F0000}"/>
    <cellStyle name="Normal 3 2 4" xfId="8001" xr:uid="{00000000-0005-0000-0000-0000421F0000}"/>
    <cellStyle name="Normal 3 2 4 2" xfId="8002" xr:uid="{00000000-0005-0000-0000-0000431F0000}"/>
    <cellStyle name="Normal 3 2 4 3" xfId="8003" xr:uid="{00000000-0005-0000-0000-0000441F0000}"/>
    <cellStyle name="Normal 3 2 5" xfId="8004" xr:uid="{00000000-0005-0000-0000-0000451F0000}"/>
    <cellStyle name="Normal 3 2 5 2" xfId="8005" xr:uid="{00000000-0005-0000-0000-0000461F0000}"/>
    <cellStyle name="Normal 3 2 5 3" xfId="8006" xr:uid="{00000000-0005-0000-0000-0000471F0000}"/>
    <cellStyle name="Normal 3 2 6" xfId="8007" xr:uid="{00000000-0005-0000-0000-0000481F0000}"/>
    <cellStyle name="Normal 3 2 7" xfId="8008" xr:uid="{00000000-0005-0000-0000-0000491F0000}"/>
    <cellStyle name="Normal 3 2_Project Cost Comparisons- Draft (August 10 2009) RBF Commnts" xfId="8009" xr:uid="{00000000-0005-0000-0000-00004A1F0000}"/>
    <cellStyle name="Normal 3 3" xfId="8010" xr:uid="{00000000-0005-0000-0000-00004B1F0000}"/>
    <cellStyle name="Normal 3 3 2" xfId="8011" xr:uid="{00000000-0005-0000-0000-00004C1F0000}"/>
    <cellStyle name="Normal 3 3 2 2" xfId="8012" xr:uid="{00000000-0005-0000-0000-00004D1F0000}"/>
    <cellStyle name="Normal 3 3 2 2 2" xfId="8013" xr:uid="{00000000-0005-0000-0000-00004E1F0000}"/>
    <cellStyle name="Normal 3 3 2 2 3" xfId="8014" xr:uid="{00000000-0005-0000-0000-00004F1F0000}"/>
    <cellStyle name="Normal 3 3 2 3" xfId="8015" xr:uid="{00000000-0005-0000-0000-0000501F0000}"/>
    <cellStyle name="Normal 3 3 2 3 2" xfId="8016" xr:uid="{00000000-0005-0000-0000-0000511F0000}"/>
    <cellStyle name="Normal 3 3 2 3 3" xfId="8017" xr:uid="{00000000-0005-0000-0000-0000521F0000}"/>
    <cellStyle name="Normal 3 3 2 4" xfId="8018" xr:uid="{00000000-0005-0000-0000-0000531F0000}"/>
    <cellStyle name="Normal 3 3 2 5" xfId="8019" xr:uid="{00000000-0005-0000-0000-0000541F0000}"/>
    <cellStyle name="Normal 3 3 3" xfId="8020" xr:uid="{00000000-0005-0000-0000-0000551F0000}"/>
    <cellStyle name="Normal 3 3 3 2" xfId="8021" xr:uid="{00000000-0005-0000-0000-0000561F0000}"/>
    <cellStyle name="Normal 3 3 3 3" xfId="8022" xr:uid="{00000000-0005-0000-0000-0000571F0000}"/>
    <cellStyle name="Normal 3 3 4" xfId="8023" xr:uid="{00000000-0005-0000-0000-0000581F0000}"/>
    <cellStyle name="Normal 3 3 4 2" xfId="8024" xr:uid="{00000000-0005-0000-0000-0000591F0000}"/>
    <cellStyle name="Normal 3 3 4 3" xfId="8025" xr:uid="{00000000-0005-0000-0000-00005A1F0000}"/>
    <cellStyle name="Normal 3 3 5" xfId="8026" xr:uid="{00000000-0005-0000-0000-00005B1F0000}"/>
    <cellStyle name="Normal 3 3 6" xfId="8027" xr:uid="{00000000-0005-0000-0000-00005C1F0000}"/>
    <cellStyle name="Normal 3 4" xfId="8028" xr:uid="{00000000-0005-0000-0000-00005D1F0000}"/>
    <cellStyle name="Normal 3 4 2" xfId="8029" xr:uid="{00000000-0005-0000-0000-00005E1F0000}"/>
    <cellStyle name="Normal 3 4 2 2" xfId="8030" xr:uid="{00000000-0005-0000-0000-00005F1F0000}"/>
    <cellStyle name="Normal 3 4 2 2 2" xfId="8031" xr:uid="{00000000-0005-0000-0000-0000601F0000}"/>
    <cellStyle name="Normal 3 4 2 3" xfId="8032" xr:uid="{00000000-0005-0000-0000-0000611F0000}"/>
    <cellStyle name="Normal 3 4 2 4" xfId="8033" xr:uid="{00000000-0005-0000-0000-0000621F0000}"/>
    <cellStyle name="Normal 3 4 3" xfId="8034" xr:uid="{00000000-0005-0000-0000-0000631F0000}"/>
    <cellStyle name="Normal 3 4 3 2" xfId="8035" xr:uid="{00000000-0005-0000-0000-0000641F0000}"/>
    <cellStyle name="Normal 3 4 3 3" xfId="8036" xr:uid="{00000000-0005-0000-0000-0000651F0000}"/>
    <cellStyle name="Normal 3 4 4" xfId="8037" xr:uid="{00000000-0005-0000-0000-0000661F0000}"/>
    <cellStyle name="Normal 3 4 5" xfId="8038" xr:uid="{00000000-0005-0000-0000-0000671F0000}"/>
    <cellStyle name="Normal 3 5" xfId="8039" xr:uid="{00000000-0005-0000-0000-0000681F0000}"/>
    <cellStyle name="Normal 3 5 2" xfId="8040" xr:uid="{00000000-0005-0000-0000-0000691F0000}"/>
    <cellStyle name="Normal 3 5 2 2" xfId="8041" xr:uid="{00000000-0005-0000-0000-00006A1F0000}"/>
    <cellStyle name="Normal 3 5 2 3" xfId="8042" xr:uid="{00000000-0005-0000-0000-00006B1F0000}"/>
    <cellStyle name="Normal 3 5 3" xfId="8043" xr:uid="{00000000-0005-0000-0000-00006C1F0000}"/>
    <cellStyle name="Normal 3 5 3 2" xfId="8044" xr:uid="{00000000-0005-0000-0000-00006D1F0000}"/>
    <cellStyle name="Normal 3 5 3 3" xfId="8045" xr:uid="{00000000-0005-0000-0000-00006E1F0000}"/>
    <cellStyle name="Normal 3 5 4" xfId="8046" xr:uid="{00000000-0005-0000-0000-00006F1F0000}"/>
    <cellStyle name="Normal 3 5 5" xfId="8047" xr:uid="{00000000-0005-0000-0000-0000701F0000}"/>
    <cellStyle name="Normal 3 6" xfId="8048" xr:uid="{00000000-0005-0000-0000-0000711F0000}"/>
    <cellStyle name="Normal 3 6 2" xfId="8049" xr:uid="{00000000-0005-0000-0000-0000721F0000}"/>
    <cellStyle name="Normal 3 6 2 2" xfId="8050" xr:uid="{00000000-0005-0000-0000-0000731F0000}"/>
    <cellStyle name="Normal 3 6 2 3" xfId="8051" xr:uid="{00000000-0005-0000-0000-0000741F0000}"/>
    <cellStyle name="Normal 3 6 3" xfId="8052" xr:uid="{00000000-0005-0000-0000-0000751F0000}"/>
    <cellStyle name="Normal 3 6 3 2" xfId="8053" xr:uid="{00000000-0005-0000-0000-0000761F0000}"/>
    <cellStyle name="Normal 3 6 3 3" xfId="8054" xr:uid="{00000000-0005-0000-0000-0000771F0000}"/>
    <cellStyle name="Normal 3 6 4" xfId="8055" xr:uid="{00000000-0005-0000-0000-0000781F0000}"/>
    <cellStyle name="Normal 3 6 5" xfId="8056" xr:uid="{00000000-0005-0000-0000-0000791F0000}"/>
    <cellStyle name="Normal 3 7" xfId="8057" xr:uid="{00000000-0005-0000-0000-00007A1F0000}"/>
    <cellStyle name="Normal 3 7 2" xfId="8058" xr:uid="{00000000-0005-0000-0000-00007B1F0000}"/>
    <cellStyle name="Normal 3 7 3" xfId="8059" xr:uid="{00000000-0005-0000-0000-00007C1F0000}"/>
    <cellStyle name="Normal 3 8" xfId="8060" xr:uid="{00000000-0005-0000-0000-00007D1F0000}"/>
    <cellStyle name="Normal 3 8 2" xfId="8061" xr:uid="{00000000-0005-0000-0000-00007E1F0000}"/>
    <cellStyle name="Normal 3 8 3" xfId="8062" xr:uid="{00000000-0005-0000-0000-00007F1F0000}"/>
    <cellStyle name="Normal 3 9" xfId="8063" xr:uid="{00000000-0005-0000-0000-0000801F0000}"/>
    <cellStyle name="Normal 3_Project Cost Comparisons- Draft (August 10 2009) RBF Commnts" xfId="8064" xr:uid="{00000000-0005-0000-0000-0000811F0000}"/>
    <cellStyle name="Normal 30" xfId="8065" xr:uid="{00000000-0005-0000-0000-0000821F0000}"/>
    <cellStyle name="Normal 30 2" xfId="8066" xr:uid="{00000000-0005-0000-0000-0000831F0000}"/>
    <cellStyle name="Normal 30 2 2" xfId="8067" xr:uid="{00000000-0005-0000-0000-0000841F0000}"/>
    <cellStyle name="Normal 30 2 3" xfId="8068" xr:uid="{00000000-0005-0000-0000-0000851F0000}"/>
    <cellStyle name="Normal 30 3" xfId="8069" xr:uid="{00000000-0005-0000-0000-0000861F0000}"/>
    <cellStyle name="Normal 30 3 2" xfId="8070" xr:uid="{00000000-0005-0000-0000-0000871F0000}"/>
    <cellStyle name="Normal 30 3 3" xfId="8071" xr:uid="{00000000-0005-0000-0000-0000881F0000}"/>
    <cellStyle name="Normal 30 4" xfId="8072" xr:uid="{00000000-0005-0000-0000-0000891F0000}"/>
    <cellStyle name="Normal 30 5" xfId="8073" xr:uid="{00000000-0005-0000-0000-00008A1F0000}"/>
    <cellStyle name="Normal 31" xfId="8074" xr:uid="{00000000-0005-0000-0000-00008B1F0000}"/>
    <cellStyle name="Normal 31 2" xfId="8075" xr:uid="{00000000-0005-0000-0000-00008C1F0000}"/>
    <cellStyle name="Normal 31 2 2" xfId="8076" xr:uid="{00000000-0005-0000-0000-00008D1F0000}"/>
    <cellStyle name="Normal 31 2 3" xfId="8077" xr:uid="{00000000-0005-0000-0000-00008E1F0000}"/>
    <cellStyle name="Normal 31 3" xfId="8078" xr:uid="{00000000-0005-0000-0000-00008F1F0000}"/>
    <cellStyle name="Normal 31 3 2" xfId="8079" xr:uid="{00000000-0005-0000-0000-0000901F0000}"/>
    <cellStyle name="Normal 31 3 3" xfId="8080" xr:uid="{00000000-0005-0000-0000-0000911F0000}"/>
    <cellStyle name="Normal 31 4" xfId="8081" xr:uid="{00000000-0005-0000-0000-0000921F0000}"/>
    <cellStyle name="Normal 31 5" xfId="8082" xr:uid="{00000000-0005-0000-0000-0000931F0000}"/>
    <cellStyle name="Normal 32" xfId="8083" xr:uid="{00000000-0005-0000-0000-0000941F0000}"/>
    <cellStyle name="Normal 32 2" xfId="8084" xr:uid="{00000000-0005-0000-0000-0000951F0000}"/>
    <cellStyle name="Normal 32 2 2" xfId="8085" xr:uid="{00000000-0005-0000-0000-0000961F0000}"/>
    <cellStyle name="Normal 32 2 3" xfId="8086" xr:uid="{00000000-0005-0000-0000-0000971F0000}"/>
    <cellStyle name="Normal 32 3" xfId="8087" xr:uid="{00000000-0005-0000-0000-0000981F0000}"/>
    <cellStyle name="Normal 32 3 2" xfId="8088" xr:uid="{00000000-0005-0000-0000-0000991F0000}"/>
    <cellStyle name="Normal 32 3 3" xfId="8089" xr:uid="{00000000-0005-0000-0000-00009A1F0000}"/>
    <cellStyle name="Normal 32 4" xfId="8090" xr:uid="{00000000-0005-0000-0000-00009B1F0000}"/>
    <cellStyle name="Normal 32 5" xfId="8091" xr:uid="{00000000-0005-0000-0000-00009C1F0000}"/>
    <cellStyle name="Normal 33" xfId="8092" xr:uid="{00000000-0005-0000-0000-00009D1F0000}"/>
    <cellStyle name="Normal 33 2" xfId="8093" xr:uid="{00000000-0005-0000-0000-00009E1F0000}"/>
    <cellStyle name="Normal 33 2 2" xfId="8094" xr:uid="{00000000-0005-0000-0000-00009F1F0000}"/>
    <cellStyle name="Normal 33 2 3" xfId="8095" xr:uid="{00000000-0005-0000-0000-0000A01F0000}"/>
    <cellStyle name="Normal 33 3" xfId="8096" xr:uid="{00000000-0005-0000-0000-0000A11F0000}"/>
    <cellStyle name="Normal 33 3 2" xfId="8097" xr:uid="{00000000-0005-0000-0000-0000A21F0000}"/>
    <cellStyle name="Normal 33 3 3" xfId="8098" xr:uid="{00000000-0005-0000-0000-0000A31F0000}"/>
    <cellStyle name="Normal 33 4" xfId="8099" xr:uid="{00000000-0005-0000-0000-0000A41F0000}"/>
    <cellStyle name="Normal 33 5" xfId="8100" xr:uid="{00000000-0005-0000-0000-0000A51F0000}"/>
    <cellStyle name="Normal 33 6" xfId="8101" xr:uid="{00000000-0005-0000-0000-0000A61F0000}"/>
    <cellStyle name="Normal 34" xfId="8102" xr:uid="{00000000-0005-0000-0000-0000A71F0000}"/>
    <cellStyle name="Normal 34 2" xfId="8103" xr:uid="{00000000-0005-0000-0000-0000A81F0000}"/>
    <cellStyle name="Normal 34 2 2" xfId="8104" xr:uid="{00000000-0005-0000-0000-0000A91F0000}"/>
    <cellStyle name="Normal 34 2 3" xfId="8105" xr:uid="{00000000-0005-0000-0000-0000AA1F0000}"/>
    <cellStyle name="Normal 34 3" xfId="8106" xr:uid="{00000000-0005-0000-0000-0000AB1F0000}"/>
    <cellStyle name="Normal 34 3 2" xfId="8107" xr:uid="{00000000-0005-0000-0000-0000AC1F0000}"/>
    <cellStyle name="Normal 34 3 3" xfId="8108" xr:uid="{00000000-0005-0000-0000-0000AD1F0000}"/>
    <cellStyle name="Normal 34 4" xfId="8109" xr:uid="{00000000-0005-0000-0000-0000AE1F0000}"/>
    <cellStyle name="Normal 34 5" xfId="8110" xr:uid="{00000000-0005-0000-0000-0000AF1F0000}"/>
    <cellStyle name="Normal 35" xfId="8111" xr:uid="{00000000-0005-0000-0000-0000B01F0000}"/>
    <cellStyle name="Normal 35 2" xfId="8112" xr:uid="{00000000-0005-0000-0000-0000B11F0000}"/>
    <cellStyle name="Normal 35 2 2" xfId="8113" xr:uid="{00000000-0005-0000-0000-0000B21F0000}"/>
    <cellStyle name="Normal 35 2 3" xfId="8114" xr:uid="{00000000-0005-0000-0000-0000B31F0000}"/>
    <cellStyle name="Normal 35 3" xfId="8115" xr:uid="{00000000-0005-0000-0000-0000B41F0000}"/>
    <cellStyle name="Normal 35 3 2" xfId="8116" xr:uid="{00000000-0005-0000-0000-0000B51F0000}"/>
    <cellStyle name="Normal 35 3 3" xfId="8117" xr:uid="{00000000-0005-0000-0000-0000B61F0000}"/>
    <cellStyle name="Normal 35 4" xfId="8118" xr:uid="{00000000-0005-0000-0000-0000B71F0000}"/>
    <cellStyle name="Normal 35 5" xfId="8119" xr:uid="{00000000-0005-0000-0000-0000B81F0000}"/>
    <cellStyle name="Normal 36" xfId="8120" xr:uid="{00000000-0005-0000-0000-0000B91F0000}"/>
    <cellStyle name="Normal 36 2" xfId="8121" xr:uid="{00000000-0005-0000-0000-0000BA1F0000}"/>
    <cellStyle name="Normal 36 2 2" xfId="8122" xr:uid="{00000000-0005-0000-0000-0000BB1F0000}"/>
    <cellStyle name="Normal 36 2 3" xfId="8123" xr:uid="{00000000-0005-0000-0000-0000BC1F0000}"/>
    <cellStyle name="Normal 36 3" xfId="8124" xr:uid="{00000000-0005-0000-0000-0000BD1F0000}"/>
    <cellStyle name="Normal 36 3 2" xfId="8125" xr:uid="{00000000-0005-0000-0000-0000BE1F0000}"/>
    <cellStyle name="Normal 36 3 3" xfId="8126" xr:uid="{00000000-0005-0000-0000-0000BF1F0000}"/>
    <cellStyle name="Normal 36 4" xfId="8127" xr:uid="{00000000-0005-0000-0000-0000C01F0000}"/>
    <cellStyle name="Normal 36 5" xfId="8128" xr:uid="{00000000-0005-0000-0000-0000C11F0000}"/>
    <cellStyle name="Normal 37" xfId="8129" xr:uid="{00000000-0005-0000-0000-0000C21F0000}"/>
    <cellStyle name="Normal 37 2" xfId="8130" xr:uid="{00000000-0005-0000-0000-0000C31F0000}"/>
    <cellStyle name="Normal 37 2 2" xfId="8131" xr:uid="{00000000-0005-0000-0000-0000C41F0000}"/>
    <cellStyle name="Normal 37 2 3" xfId="8132" xr:uid="{00000000-0005-0000-0000-0000C51F0000}"/>
    <cellStyle name="Normal 37 3" xfId="8133" xr:uid="{00000000-0005-0000-0000-0000C61F0000}"/>
    <cellStyle name="Normal 37 3 2" xfId="8134" xr:uid="{00000000-0005-0000-0000-0000C71F0000}"/>
    <cellStyle name="Normal 37 3 3" xfId="8135" xr:uid="{00000000-0005-0000-0000-0000C81F0000}"/>
    <cellStyle name="Normal 37 4" xfId="8136" xr:uid="{00000000-0005-0000-0000-0000C91F0000}"/>
    <cellStyle name="Normal 37 5" xfId="8137" xr:uid="{00000000-0005-0000-0000-0000CA1F0000}"/>
    <cellStyle name="Normal 38" xfId="8138" xr:uid="{00000000-0005-0000-0000-0000CB1F0000}"/>
    <cellStyle name="Normal 38 2" xfId="8139" xr:uid="{00000000-0005-0000-0000-0000CC1F0000}"/>
    <cellStyle name="Normal 38 2 2" xfId="8140" xr:uid="{00000000-0005-0000-0000-0000CD1F0000}"/>
    <cellStyle name="Normal 38 2 3" xfId="8141" xr:uid="{00000000-0005-0000-0000-0000CE1F0000}"/>
    <cellStyle name="Normal 38 3" xfId="8142" xr:uid="{00000000-0005-0000-0000-0000CF1F0000}"/>
    <cellStyle name="Normal 38 3 2" xfId="8143" xr:uid="{00000000-0005-0000-0000-0000D01F0000}"/>
    <cellStyle name="Normal 38 3 3" xfId="8144" xr:uid="{00000000-0005-0000-0000-0000D11F0000}"/>
    <cellStyle name="Normal 38 4" xfId="8145" xr:uid="{00000000-0005-0000-0000-0000D21F0000}"/>
    <cellStyle name="Normal 38 5" xfId="8146" xr:uid="{00000000-0005-0000-0000-0000D31F0000}"/>
    <cellStyle name="Normal 39" xfId="8147" xr:uid="{00000000-0005-0000-0000-0000D41F0000}"/>
    <cellStyle name="Normal 39 2" xfId="8148" xr:uid="{00000000-0005-0000-0000-0000D51F0000}"/>
    <cellStyle name="Normal 39 2 2" xfId="8149" xr:uid="{00000000-0005-0000-0000-0000D61F0000}"/>
    <cellStyle name="Normal 39 2 3" xfId="8150" xr:uid="{00000000-0005-0000-0000-0000D71F0000}"/>
    <cellStyle name="Normal 39 3" xfId="8151" xr:uid="{00000000-0005-0000-0000-0000D81F0000}"/>
    <cellStyle name="Normal 39 3 2" xfId="8152" xr:uid="{00000000-0005-0000-0000-0000D91F0000}"/>
    <cellStyle name="Normal 39 3 3" xfId="8153" xr:uid="{00000000-0005-0000-0000-0000DA1F0000}"/>
    <cellStyle name="Normal 39 4" xfId="8154" xr:uid="{00000000-0005-0000-0000-0000DB1F0000}"/>
    <cellStyle name="Normal 39 5" xfId="8155" xr:uid="{00000000-0005-0000-0000-0000DC1F0000}"/>
    <cellStyle name="Normal 4" xfId="8156" xr:uid="{00000000-0005-0000-0000-0000DD1F0000}"/>
    <cellStyle name="Normal 4 2" xfId="8157" xr:uid="{00000000-0005-0000-0000-0000DE1F0000}"/>
    <cellStyle name="Normal 4 2 2" xfId="8158" xr:uid="{00000000-0005-0000-0000-0000DF1F0000}"/>
    <cellStyle name="Normal 4 2 3" xfId="8159" xr:uid="{00000000-0005-0000-0000-0000E01F0000}"/>
    <cellStyle name="Normal 4 3" xfId="8160" xr:uid="{00000000-0005-0000-0000-0000E11F0000}"/>
    <cellStyle name="Normal 4 4" xfId="8161" xr:uid="{00000000-0005-0000-0000-0000E21F0000}"/>
    <cellStyle name="Normal 4 5" xfId="8162" xr:uid="{00000000-0005-0000-0000-0000E31F0000}"/>
    <cellStyle name="Normal 4 6" xfId="8163" xr:uid="{00000000-0005-0000-0000-0000E41F0000}"/>
    <cellStyle name="Normal 4_Financial Summary" xfId="8164" xr:uid="{00000000-0005-0000-0000-0000E51F0000}"/>
    <cellStyle name="Normal 40" xfId="8165" xr:uid="{00000000-0005-0000-0000-0000E61F0000}"/>
    <cellStyle name="Normal 40 2" xfId="8166" xr:uid="{00000000-0005-0000-0000-0000E71F0000}"/>
    <cellStyle name="Normal 40 2 2" xfId="8167" xr:uid="{00000000-0005-0000-0000-0000E81F0000}"/>
    <cellStyle name="Normal 40 2 3" xfId="8168" xr:uid="{00000000-0005-0000-0000-0000E91F0000}"/>
    <cellStyle name="Normal 40 3" xfId="8169" xr:uid="{00000000-0005-0000-0000-0000EA1F0000}"/>
    <cellStyle name="Normal 40 3 2" xfId="8170" xr:uid="{00000000-0005-0000-0000-0000EB1F0000}"/>
    <cellStyle name="Normal 40 3 3" xfId="8171" xr:uid="{00000000-0005-0000-0000-0000EC1F0000}"/>
    <cellStyle name="Normal 40 4" xfId="8172" xr:uid="{00000000-0005-0000-0000-0000ED1F0000}"/>
    <cellStyle name="Normal 40 5" xfId="8173" xr:uid="{00000000-0005-0000-0000-0000EE1F0000}"/>
    <cellStyle name="Normal 41" xfId="8174" xr:uid="{00000000-0005-0000-0000-0000EF1F0000}"/>
    <cellStyle name="Normal 41 2" xfId="8175" xr:uid="{00000000-0005-0000-0000-0000F01F0000}"/>
    <cellStyle name="Normal 41 2 2" xfId="8176" xr:uid="{00000000-0005-0000-0000-0000F11F0000}"/>
    <cellStyle name="Normal 41 2 3" xfId="8177" xr:uid="{00000000-0005-0000-0000-0000F21F0000}"/>
    <cellStyle name="Normal 41 3" xfId="8178" xr:uid="{00000000-0005-0000-0000-0000F31F0000}"/>
    <cellStyle name="Normal 41 3 2" xfId="8179" xr:uid="{00000000-0005-0000-0000-0000F41F0000}"/>
    <cellStyle name="Normal 41 3 3" xfId="8180" xr:uid="{00000000-0005-0000-0000-0000F51F0000}"/>
    <cellStyle name="Normal 41 4" xfId="8181" xr:uid="{00000000-0005-0000-0000-0000F61F0000}"/>
    <cellStyle name="Normal 41 5" xfId="8182" xr:uid="{00000000-0005-0000-0000-0000F71F0000}"/>
    <cellStyle name="Normal 42" xfId="8183" xr:uid="{00000000-0005-0000-0000-0000F81F0000}"/>
    <cellStyle name="Normal 42 2" xfId="8184" xr:uid="{00000000-0005-0000-0000-0000F91F0000}"/>
    <cellStyle name="Normal 42 2 2" xfId="8185" xr:uid="{00000000-0005-0000-0000-0000FA1F0000}"/>
    <cellStyle name="Normal 42 2 3" xfId="8186" xr:uid="{00000000-0005-0000-0000-0000FB1F0000}"/>
    <cellStyle name="Normal 42 3" xfId="8187" xr:uid="{00000000-0005-0000-0000-0000FC1F0000}"/>
    <cellStyle name="Normal 42 3 2" xfId="8188" xr:uid="{00000000-0005-0000-0000-0000FD1F0000}"/>
    <cellStyle name="Normal 42 3 3" xfId="8189" xr:uid="{00000000-0005-0000-0000-0000FE1F0000}"/>
    <cellStyle name="Normal 42 4" xfId="8190" xr:uid="{00000000-0005-0000-0000-0000FF1F0000}"/>
    <cellStyle name="Normal 42 5" xfId="8191" xr:uid="{00000000-0005-0000-0000-000000200000}"/>
    <cellStyle name="Normal 43" xfId="8192" xr:uid="{00000000-0005-0000-0000-000001200000}"/>
    <cellStyle name="Normal 43 2" xfId="8193" xr:uid="{00000000-0005-0000-0000-000002200000}"/>
    <cellStyle name="Normal 43 2 2" xfId="8194" xr:uid="{00000000-0005-0000-0000-000003200000}"/>
    <cellStyle name="Normal 43 2 3" xfId="8195" xr:uid="{00000000-0005-0000-0000-000004200000}"/>
    <cellStyle name="Normal 43 3" xfId="8196" xr:uid="{00000000-0005-0000-0000-000005200000}"/>
    <cellStyle name="Normal 43 3 2" xfId="8197" xr:uid="{00000000-0005-0000-0000-000006200000}"/>
    <cellStyle name="Normal 43 3 3" xfId="8198" xr:uid="{00000000-0005-0000-0000-000007200000}"/>
    <cellStyle name="Normal 43 4" xfId="8199" xr:uid="{00000000-0005-0000-0000-000008200000}"/>
    <cellStyle name="Normal 43 5" xfId="8200" xr:uid="{00000000-0005-0000-0000-000009200000}"/>
    <cellStyle name="Normal 44" xfId="8201" xr:uid="{00000000-0005-0000-0000-00000A200000}"/>
    <cellStyle name="Normal 45" xfId="8202" xr:uid="{00000000-0005-0000-0000-00000B200000}"/>
    <cellStyle name="Normal 46" xfId="8203" xr:uid="{00000000-0005-0000-0000-00000C200000}"/>
    <cellStyle name="Normal 47" xfId="8204" xr:uid="{00000000-0005-0000-0000-00000D200000}"/>
    <cellStyle name="Normal 48" xfId="8205" xr:uid="{00000000-0005-0000-0000-00000E200000}"/>
    <cellStyle name="Normal 49" xfId="8206" xr:uid="{00000000-0005-0000-0000-00000F200000}"/>
    <cellStyle name="Normal 5" xfId="8207" xr:uid="{00000000-0005-0000-0000-000010200000}"/>
    <cellStyle name="Normal 5 2" xfId="8208" xr:uid="{00000000-0005-0000-0000-000011200000}"/>
    <cellStyle name="Normal 5 2 2" xfId="8209" xr:uid="{00000000-0005-0000-0000-000012200000}"/>
    <cellStyle name="Normal 5 2 3" xfId="8210" xr:uid="{00000000-0005-0000-0000-000013200000}"/>
    <cellStyle name="Normal 5 3" xfId="8211" xr:uid="{00000000-0005-0000-0000-000014200000}"/>
    <cellStyle name="Normal 5 3 2" xfId="8212" xr:uid="{00000000-0005-0000-0000-000015200000}"/>
    <cellStyle name="Normal 5 4" xfId="8213" xr:uid="{00000000-0005-0000-0000-000016200000}"/>
    <cellStyle name="Normal 5 4 2" xfId="8214" xr:uid="{00000000-0005-0000-0000-000017200000}"/>
    <cellStyle name="Normal 5 4 2 2" xfId="8215" xr:uid="{00000000-0005-0000-0000-000018200000}"/>
    <cellStyle name="Normal 5 4 2 2 2" xfId="8216" xr:uid="{00000000-0005-0000-0000-000019200000}"/>
    <cellStyle name="Normal 5 4 2 3" xfId="8217" xr:uid="{00000000-0005-0000-0000-00001A200000}"/>
    <cellStyle name="Normal 5 4 2 4" xfId="8218" xr:uid="{00000000-0005-0000-0000-00001B200000}"/>
    <cellStyle name="Normal 5 4 3" xfId="8219" xr:uid="{00000000-0005-0000-0000-00001C200000}"/>
    <cellStyle name="Normal 5 4 3 2" xfId="8220" xr:uid="{00000000-0005-0000-0000-00001D200000}"/>
    <cellStyle name="Normal 5 4 4" xfId="8221" xr:uid="{00000000-0005-0000-0000-00001E200000}"/>
    <cellStyle name="Normal 5 4 5" xfId="8222" xr:uid="{00000000-0005-0000-0000-00001F200000}"/>
    <cellStyle name="Normal 5 5" xfId="8223" xr:uid="{00000000-0005-0000-0000-000020200000}"/>
    <cellStyle name="Normal 5 5 2" xfId="8224" xr:uid="{00000000-0005-0000-0000-000021200000}"/>
    <cellStyle name="Normal 5 5 2 2" xfId="8225" xr:uid="{00000000-0005-0000-0000-000022200000}"/>
    <cellStyle name="Normal 5 5 3" xfId="8226" xr:uid="{00000000-0005-0000-0000-000023200000}"/>
    <cellStyle name="Normal 5 5 4" xfId="8227" xr:uid="{00000000-0005-0000-0000-000024200000}"/>
    <cellStyle name="Normal 5 6" xfId="8228" xr:uid="{00000000-0005-0000-0000-000025200000}"/>
    <cellStyle name="Normal 5 6 2" xfId="8229" xr:uid="{00000000-0005-0000-0000-000026200000}"/>
    <cellStyle name="Normal 5 6 3" xfId="8230" xr:uid="{00000000-0005-0000-0000-000027200000}"/>
    <cellStyle name="Normal 5 7" xfId="8231" xr:uid="{00000000-0005-0000-0000-000028200000}"/>
    <cellStyle name="Normal 5 7 2" xfId="8232" xr:uid="{00000000-0005-0000-0000-000029200000}"/>
    <cellStyle name="Normal 5 8" xfId="8233" xr:uid="{00000000-0005-0000-0000-00002A200000}"/>
    <cellStyle name="Normal 50" xfId="8234" xr:uid="{00000000-0005-0000-0000-00002B200000}"/>
    <cellStyle name="Normal 51" xfId="8235" xr:uid="{00000000-0005-0000-0000-00002C200000}"/>
    <cellStyle name="Normal 52" xfId="8236" xr:uid="{00000000-0005-0000-0000-00002D200000}"/>
    <cellStyle name="Normal 53" xfId="8237" xr:uid="{00000000-0005-0000-0000-00002E200000}"/>
    <cellStyle name="Normal 54" xfId="8238" xr:uid="{00000000-0005-0000-0000-00002F200000}"/>
    <cellStyle name="Normal 55" xfId="8239" xr:uid="{00000000-0005-0000-0000-000030200000}"/>
    <cellStyle name="Normal 56" xfId="8240" xr:uid="{00000000-0005-0000-0000-000031200000}"/>
    <cellStyle name="Normal 56 2" xfId="8241" xr:uid="{00000000-0005-0000-0000-000032200000}"/>
    <cellStyle name="Normal 56 2 2" xfId="8242" xr:uid="{00000000-0005-0000-0000-000033200000}"/>
    <cellStyle name="Normal 56 2 3" xfId="8243" xr:uid="{00000000-0005-0000-0000-000034200000}"/>
    <cellStyle name="Normal 56 3" xfId="8244" xr:uid="{00000000-0005-0000-0000-000035200000}"/>
    <cellStyle name="Normal 56 3 2" xfId="8245" xr:uid="{00000000-0005-0000-0000-000036200000}"/>
    <cellStyle name="Normal 56 3 3" xfId="8246" xr:uid="{00000000-0005-0000-0000-000037200000}"/>
    <cellStyle name="Normal 56 4" xfId="8247" xr:uid="{00000000-0005-0000-0000-000038200000}"/>
    <cellStyle name="Normal 56 5" xfId="8248" xr:uid="{00000000-0005-0000-0000-000039200000}"/>
    <cellStyle name="Normal 57" xfId="8249" xr:uid="{00000000-0005-0000-0000-00003A200000}"/>
    <cellStyle name="Normal 57 2" xfId="8250" xr:uid="{00000000-0005-0000-0000-00003B200000}"/>
    <cellStyle name="Normal 57 2 2" xfId="8251" xr:uid="{00000000-0005-0000-0000-00003C200000}"/>
    <cellStyle name="Normal 57 2 3" xfId="8252" xr:uid="{00000000-0005-0000-0000-00003D200000}"/>
    <cellStyle name="Normal 57 3" xfId="8253" xr:uid="{00000000-0005-0000-0000-00003E200000}"/>
    <cellStyle name="Normal 57 3 2" xfId="8254" xr:uid="{00000000-0005-0000-0000-00003F200000}"/>
    <cellStyle name="Normal 57 3 3" xfId="8255" xr:uid="{00000000-0005-0000-0000-000040200000}"/>
    <cellStyle name="Normal 57 4" xfId="8256" xr:uid="{00000000-0005-0000-0000-000041200000}"/>
    <cellStyle name="Normal 57 5" xfId="8257" xr:uid="{00000000-0005-0000-0000-000042200000}"/>
    <cellStyle name="Normal 58" xfId="8258" xr:uid="{00000000-0005-0000-0000-000043200000}"/>
    <cellStyle name="Normal 58 2" xfId="8259" xr:uid="{00000000-0005-0000-0000-000044200000}"/>
    <cellStyle name="Normal 58 2 2" xfId="8260" xr:uid="{00000000-0005-0000-0000-000045200000}"/>
    <cellStyle name="Normal 58 2 3" xfId="8261" xr:uid="{00000000-0005-0000-0000-000046200000}"/>
    <cellStyle name="Normal 58 3" xfId="8262" xr:uid="{00000000-0005-0000-0000-000047200000}"/>
    <cellStyle name="Normal 58 3 2" xfId="8263" xr:uid="{00000000-0005-0000-0000-000048200000}"/>
    <cellStyle name="Normal 58 3 3" xfId="8264" xr:uid="{00000000-0005-0000-0000-000049200000}"/>
    <cellStyle name="Normal 58 4" xfId="8265" xr:uid="{00000000-0005-0000-0000-00004A200000}"/>
    <cellStyle name="Normal 58 5" xfId="8266" xr:uid="{00000000-0005-0000-0000-00004B200000}"/>
    <cellStyle name="Normal 59" xfId="8267" xr:uid="{00000000-0005-0000-0000-00004C200000}"/>
    <cellStyle name="Normal 6" xfId="8268" xr:uid="{00000000-0005-0000-0000-00004D200000}"/>
    <cellStyle name="Normal 6 2" xfId="8269" xr:uid="{00000000-0005-0000-0000-00004E200000}"/>
    <cellStyle name="Normal 6 3" xfId="8270" xr:uid="{00000000-0005-0000-0000-00004F200000}"/>
    <cellStyle name="Normal 6 3 2" xfId="8271" xr:uid="{00000000-0005-0000-0000-000050200000}"/>
    <cellStyle name="Normal 6 3 3" xfId="8272" xr:uid="{00000000-0005-0000-0000-000051200000}"/>
    <cellStyle name="Normal 6 4" xfId="8273" xr:uid="{00000000-0005-0000-0000-000052200000}"/>
    <cellStyle name="Normal 6 4 2" xfId="8274" xr:uid="{00000000-0005-0000-0000-000053200000}"/>
    <cellStyle name="Normal 6 4 2 2" xfId="8275" xr:uid="{00000000-0005-0000-0000-000054200000}"/>
    <cellStyle name="Normal 6 4 2 2 2" xfId="8276" xr:uid="{00000000-0005-0000-0000-000055200000}"/>
    <cellStyle name="Normal 6 4 2 3" xfId="8277" xr:uid="{00000000-0005-0000-0000-000056200000}"/>
    <cellStyle name="Normal 6 4 2 4" xfId="8278" xr:uid="{00000000-0005-0000-0000-000057200000}"/>
    <cellStyle name="Normal 6 4 3" xfId="8279" xr:uid="{00000000-0005-0000-0000-000058200000}"/>
    <cellStyle name="Normal 6 4 3 2" xfId="8280" xr:uid="{00000000-0005-0000-0000-000059200000}"/>
    <cellStyle name="Normal 6 4 4" xfId="8281" xr:uid="{00000000-0005-0000-0000-00005A200000}"/>
    <cellStyle name="Normal 6 4 5" xfId="8282" xr:uid="{00000000-0005-0000-0000-00005B200000}"/>
    <cellStyle name="Normal 6 5" xfId="8283" xr:uid="{00000000-0005-0000-0000-00005C200000}"/>
    <cellStyle name="Normal 6 5 2" xfId="8284" xr:uid="{00000000-0005-0000-0000-00005D200000}"/>
    <cellStyle name="Normal 6 5 2 2" xfId="8285" xr:uid="{00000000-0005-0000-0000-00005E200000}"/>
    <cellStyle name="Normal 6 5 3" xfId="8286" xr:uid="{00000000-0005-0000-0000-00005F200000}"/>
    <cellStyle name="Normal 6 5 4" xfId="8287" xr:uid="{00000000-0005-0000-0000-000060200000}"/>
    <cellStyle name="Normal 6 6" xfId="8288" xr:uid="{00000000-0005-0000-0000-000061200000}"/>
    <cellStyle name="Normal 6 6 2" xfId="8289" xr:uid="{00000000-0005-0000-0000-000062200000}"/>
    <cellStyle name="Normal 6 6 3" xfId="8290" xr:uid="{00000000-0005-0000-0000-000063200000}"/>
    <cellStyle name="Normal 6 7" xfId="8291" xr:uid="{00000000-0005-0000-0000-000064200000}"/>
    <cellStyle name="Normal 6 7 2" xfId="8292" xr:uid="{00000000-0005-0000-0000-000065200000}"/>
    <cellStyle name="Normal 6 8" xfId="8293" xr:uid="{00000000-0005-0000-0000-000066200000}"/>
    <cellStyle name="Normal 60" xfId="8294" xr:uid="{00000000-0005-0000-0000-000067200000}"/>
    <cellStyle name="Normal 61" xfId="8295" xr:uid="{00000000-0005-0000-0000-000068200000}"/>
    <cellStyle name="Normal 62" xfId="8296" xr:uid="{00000000-0005-0000-0000-000069200000}"/>
    <cellStyle name="Normal 62 2" xfId="8297" xr:uid="{00000000-0005-0000-0000-00006A200000}"/>
    <cellStyle name="Normal 62 2 2" xfId="8298" xr:uid="{00000000-0005-0000-0000-00006B200000}"/>
    <cellStyle name="Normal 62 2 3" xfId="8299" xr:uid="{00000000-0005-0000-0000-00006C200000}"/>
    <cellStyle name="Normal 62 3" xfId="8300" xr:uid="{00000000-0005-0000-0000-00006D200000}"/>
    <cellStyle name="Normal 62 3 2" xfId="8301" xr:uid="{00000000-0005-0000-0000-00006E200000}"/>
    <cellStyle name="Normal 62 3 3" xfId="8302" xr:uid="{00000000-0005-0000-0000-00006F200000}"/>
    <cellStyle name="Normal 62 4" xfId="8303" xr:uid="{00000000-0005-0000-0000-000070200000}"/>
    <cellStyle name="Normal 62 5" xfId="8304" xr:uid="{00000000-0005-0000-0000-000071200000}"/>
    <cellStyle name="Normal 63" xfId="8305" xr:uid="{00000000-0005-0000-0000-000072200000}"/>
    <cellStyle name="Normal 63 2" xfId="8306" xr:uid="{00000000-0005-0000-0000-000073200000}"/>
    <cellStyle name="Normal 63 2 2" xfId="8307" xr:uid="{00000000-0005-0000-0000-000074200000}"/>
    <cellStyle name="Normal 63 2 3" xfId="8308" xr:uid="{00000000-0005-0000-0000-000075200000}"/>
    <cellStyle name="Normal 63 3" xfId="8309" xr:uid="{00000000-0005-0000-0000-000076200000}"/>
    <cellStyle name="Normal 63 3 2" xfId="8310" xr:uid="{00000000-0005-0000-0000-000077200000}"/>
    <cellStyle name="Normal 63 3 3" xfId="8311" xr:uid="{00000000-0005-0000-0000-000078200000}"/>
    <cellStyle name="Normal 63 4" xfId="8312" xr:uid="{00000000-0005-0000-0000-000079200000}"/>
    <cellStyle name="Normal 63 5" xfId="8313" xr:uid="{00000000-0005-0000-0000-00007A200000}"/>
    <cellStyle name="Normal 64" xfId="8314" xr:uid="{00000000-0005-0000-0000-00007B200000}"/>
    <cellStyle name="Normal 64 2" xfId="8315" xr:uid="{00000000-0005-0000-0000-00007C200000}"/>
    <cellStyle name="Normal 64 2 2" xfId="8316" xr:uid="{00000000-0005-0000-0000-00007D200000}"/>
    <cellStyle name="Normal 64 2 3" xfId="8317" xr:uid="{00000000-0005-0000-0000-00007E200000}"/>
    <cellStyle name="Normal 64 3" xfId="8318" xr:uid="{00000000-0005-0000-0000-00007F200000}"/>
    <cellStyle name="Normal 64 3 2" xfId="8319" xr:uid="{00000000-0005-0000-0000-000080200000}"/>
    <cellStyle name="Normal 64 3 3" xfId="8320" xr:uid="{00000000-0005-0000-0000-000081200000}"/>
    <cellStyle name="Normal 64 4" xfId="8321" xr:uid="{00000000-0005-0000-0000-000082200000}"/>
    <cellStyle name="Normal 64 5" xfId="8322" xr:uid="{00000000-0005-0000-0000-000083200000}"/>
    <cellStyle name="Normal 65" xfId="8323" xr:uid="{00000000-0005-0000-0000-000084200000}"/>
    <cellStyle name="Normal 65 2" xfId="8324" xr:uid="{00000000-0005-0000-0000-000085200000}"/>
    <cellStyle name="Normal 65 2 2" xfId="8325" xr:uid="{00000000-0005-0000-0000-000086200000}"/>
    <cellStyle name="Normal 65 2 3" xfId="8326" xr:uid="{00000000-0005-0000-0000-000087200000}"/>
    <cellStyle name="Normal 65 3" xfId="8327" xr:uid="{00000000-0005-0000-0000-000088200000}"/>
    <cellStyle name="Normal 65 3 2" xfId="8328" xr:uid="{00000000-0005-0000-0000-000089200000}"/>
    <cellStyle name="Normal 65 3 3" xfId="8329" xr:uid="{00000000-0005-0000-0000-00008A200000}"/>
    <cellStyle name="Normal 65 4" xfId="8330" xr:uid="{00000000-0005-0000-0000-00008B200000}"/>
    <cellStyle name="Normal 65 5" xfId="8331" xr:uid="{00000000-0005-0000-0000-00008C200000}"/>
    <cellStyle name="Normal 66" xfId="8332" xr:uid="{00000000-0005-0000-0000-00008D200000}"/>
    <cellStyle name="Normal 66 2" xfId="8333" xr:uid="{00000000-0005-0000-0000-00008E200000}"/>
    <cellStyle name="Normal 66 2 2" xfId="8334" xr:uid="{00000000-0005-0000-0000-00008F200000}"/>
    <cellStyle name="Normal 66 2 3" xfId="8335" xr:uid="{00000000-0005-0000-0000-000090200000}"/>
    <cellStyle name="Normal 66 3" xfId="8336" xr:uid="{00000000-0005-0000-0000-000091200000}"/>
    <cellStyle name="Normal 66 3 2" xfId="8337" xr:uid="{00000000-0005-0000-0000-000092200000}"/>
    <cellStyle name="Normal 66 3 3" xfId="8338" xr:uid="{00000000-0005-0000-0000-000093200000}"/>
    <cellStyle name="Normal 66 4" xfId="8339" xr:uid="{00000000-0005-0000-0000-000094200000}"/>
    <cellStyle name="Normal 66 5" xfId="8340" xr:uid="{00000000-0005-0000-0000-000095200000}"/>
    <cellStyle name="Normal 67" xfId="8341" xr:uid="{00000000-0005-0000-0000-000096200000}"/>
    <cellStyle name="Normal 67 2" xfId="8342" xr:uid="{00000000-0005-0000-0000-000097200000}"/>
    <cellStyle name="Normal 67 2 2" xfId="8343" xr:uid="{00000000-0005-0000-0000-000098200000}"/>
    <cellStyle name="Normal 67 2 3" xfId="8344" xr:uid="{00000000-0005-0000-0000-000099200000}"/>
    <cellStyle name="Normal 67 3" xfId="8345" xr:uid="{00000000-0005-0000-0000-00009A200000}"/>
    <cellStyle name="Normal 67 3 2" xfId="8346" xr:uid="{00000000-0005-0000-0000-00009B200000}"/>
    <cellStyle name="Normal 67 3 3" xfId="8347" xr:uid="{00000000-0005-0000-0000-00009C200000}"/>
    <cellStyle name="Normal 67 4" xfId="8348" xr:uid="{00000000-0005-0000-0000-00009D200000}"/>
    <cellStyle name="Normal 67 5" xfId="8349" xr:uid="{00000000-0005-0000-0000-00009E200000}"/>
    <cellStyle name="Normal 68" xfId="8350" xr:uid="{00000000-0005-0000-0000-00009F200000}"/>
    <cellStyle name="Normal 68 2" xfId="8351" xr:uid="{00000000-0005-0000-0000-0000A0200000}"/>
    <cellStyle name="Normal 68 2 2" xfId="8352" xr:uid="{00000000-0005-0000-0000-0000A1200000}"/>
    <cellStyle name="Normal 68 2 3" xfId="8353" xr:uid="{00000000-0005-0000-0000-0000A2200000}"/>
    <cellStyle name="Normal 68 3" xfId="8354" xr:uid="{00000000-0005-0000-0000-0000A3200000}"/>
    <cellStyle name="Normal 68 3 2" xfId="8355" xr:uid="{00000000-0005-0000-0000-0000A4200000}"/>
    <cellStyle name="Normal 68 3 3" xfId="8356" xr:uid="{00000000-0005-0000-0000-0000A5200000}"/>
    <cellStyle name="Normal 68 4" xfId="8357" xr:uid="{00000000-0005-0000-0000-0000A6200000}"/>
    <cellStyle name="Normal 68 5" xfId="8358" xr:uid="{00000000-0005-0000-0000-0000A7200000}"/>
    <cellStyle name="Normal 69" xfId="8359" xr:uid="{00000000-0005-0000-0000-0000A8200000}"/>
    <cellStyle name="Normal 69 2" xfId="8360" xr:uid="{00000000-0005-0000-0000-0000A9200000}"/>
    <cellStyle name="Normal 69 2 2" xfId="8361" xr:uid="{00000000-0005-0000-0000-0000AA200000}"/>
    <cellStyle name="Normal 69 2 3" xfId="8362" xr:uid="{00000000-0005-0000-0000-0000AB200000}"/>
    <cellStyle name="Normal 69 3" xfId="8363" xr:uid="{00000000-0005-0000-0000-0000AC200000}"/>
    <cellStyle name="Normal 69 3 2" xfId="8364" xr:uid="{00000000-0005-0000-0000-0000AD200000}"/>
    <cellStyle name="Normal 69 3 3" xfId="8365" xr:uid="{00000000-0005-0000-0000-0000AE200000}"/>
    <cellStyle name="Normal 69 4" xfId="8366" xr:uid="{00000000-0005-0000-0000-0000AF200000}"/>
    <cellStyle name="Normal 69 5" xfId="8367" xr:uid="{00000000-0005-0000-0000-0000B0200000}"/>
    <cellStyle name="Normal 7" xfId="8368" xr:uid="{00000000-0005-0000-0000-0000B1200000}"/>
    <cellStyle name="Normal 7 2" xfId="8369" xr:uid="{00000000-0005-0000-0000-0000B2200000}"/>
    <cellStyle name="Normal 7 2 2" xfId="8370" xr:uid="{00000000-0005-0000-0000-0000B3200000}"/>
    <cellStyle name="Normal 7 2 2 2" xfId="8371" xr:uid="{00000000-0005-0000-0000-0000B4200000}"/>
    <cellStyle name="Normal 7 2 2 2 2" xfId="8372" xr:uid="{00000000-0005-0000-0000-0000B5200000}"/>
    <cellStyle name="Normal 7 2 2 3" xfId="8373" xr:uid="{00000000-0005-0000-0000-0000B6200000}"/>
    <cellStyle name="Normal 7 2 2 4" xfId="8374" xr:uid="{00000000-0005-0000-0000-0000B7200000}"/>
    <cellStyle name="Normal 7 2 3" xfId="8375" xr:uid="{00000000-0005-0000-0000-0000B8200000}"/>
    <cellStyle name="Normal 7 2 3 2" xfId="8376" xr:uid="{00000000-0005-0000-0000-0000B9200000}"/>
    <cellStyle name="Normal 7 2 3 3" xfId="8377" xr:uid="{00000000-0005-0000-0000-0000BA200000}"/>
    <cellStyle name="Normal 7 2 4" xfId="8378" xr:uid="{00000000-0005-0000-0000-0000BB200000}"/>
    <cellStyle name="Normal 7 2 4 2" xfId="8379" xr:uid="{00000000-0005-0000-0000-0000BC200000}"/>
    <cellStyle name="Normal 7 2 5" xfId="8380" xr:uid="{00000000-0005-0000-0000-0000BD200000}"/>
    <cellStyle name="Normal 7 3" xfId="8381" xr:uid="{00000000-0005-0000-0000-0000BE200000}"/>
    <cellStyle name="Normal 7 3 2" xfId="8382" xr:uid="{00000000-0005-0000-0000-0000BF200000}"/>
    <cellStyle name="Normal 7 3 2 2" xfId="8383" xr:uid="{00000000-0005-0000-0000-0000C0200000}"/>
    <cellStyle name="Normal 7 3 3" xfId="8384" xr:uid="{00000000-0005-0000-0000-0000C1200000}"/>
    <cellStyle name="Normal 7 3 4" xfId="8385" xr:uid="{00000000-0005-0000-0000-0000C2200000}"/>
    <cellStyle name="Normal 7 4" xfId="8386" xr:uid="{00000000-0005-0000-0000-0000C3200000}"/>
    <cellStyle name="Normal 7 4 2" xfId="8387" xr:uid="{00000000-0005-0000-0000-0000C4200000}"/>
    <cellStyle name="Normal 7 4 3" xfId="8388" xr:uid="{00000000-0005-0000-0000-0000C5200000}"/>
    <cellStyle name="Normal 7 5" xfId="8389" xr:uid="{00000000-0005-0000-0000-0000C6200000}"/>
    <cellStyle name="Normal 7 5 2" xfId="8390" xr:uid="{00000000-0005-0000-0000-0000C7200000}"/>
    <cellStyle name="Normal 7 6" xfId="8391" xr:uid="{00000000-0005-0000-0000-0000C8200000}"/>
    <cellStyle name="Normal 7 7" xfId="8392" xr:uid="{00000000-0005-0000-0000-0000C9200000}"/>
    <cellStyle name="Normal 70" xfId="8393" xr:uid="{00000000-0005-0000-0000-0000CA200000}"/>
    <cellStyle name="Normal 70 2" xfId="8394" xr:uid="{00000000-0005-0000-0000-0000CB200000}"/>
    <cellStyle name="Normal 70 2 2" xfId="8395" xr:uid="{00000000-0005-0000-0000-0000CC200000}"/>
    <cellStyle name="Normal 70 2 2 2" xfId="8396" xr:uid="{00000000-0005-0000-0000-0000CD200000}"/>
    <cellStyle name="Normal 70 2 2 3" xfId="8397" xr:uid="{00000000-0005-0000-0000-0000CE200000}"/>
    <cellStyle name="Normal 70 2 3" xfId="8398" xr:uid="{00000000-0005-0000-0000-0000CF200000}"/>
    <cellStyle name="Normal 70 2 3 2" xfId="8399" xr:uid="{00000000-0005-0000-0000-0000D0200000}"/>
    <cellStyle name="Normal 70 2 3 3" xfId="8400" xr:uid="{00000000-0005-0000-0000-0000D1200000}"/>
    <cellStyle name="Normal 70 2 4" xfId="8401" xr:uid="{00000000-0005-0000-0000-0000D2200000}"/>
    <cellStyle name="Normal 70 2 5" xfId="8402" xr:uid="{00000000-0005-0000-0000-0000D3200000}"/>
    <cellStyle name="Normal 70 3" xfId="8403" xr:uid="{00000000-0005-0000-0000-0000D4200000}"/>
    <cellStyle name="Normal 70 3 2" xfId="8404" xr:uid="{00000000-0005-0000-0000-0000D5200000}"/>
    <cellStyle name="Normal 70 3 3" xfId="8405" xr:uid="{00000000-0005-0000-0000-0000D6200000}"/>
    <cellStyle name="Normal 70 4" xfId="8406" xr:uid="{00000000-0005-0000-0000-0000D7200000}"/>
    <cellStyle name="Normal 70 4 2" xfId="8407" xr:uid="{00000000-0005-0000-0000-0000D8200000}"/>
    <cellStyle name="Normal 70 4 3" xfId="8408" xr:uid="{00000000-0005-0000-0000-0000D9200000}"/>
    <cellStyle name="Normal 70 5" xfId="8409" xr:uid="{00000000-0005-0000-0000-0000DA200000}"/>
    <cellStyle name="Normal 70 6" xfId="8410" xr:uid="{00000000-0005-0000-0000-0000DB200000}"/>
    <cellStyle name="Normal 71" xfId="8411" xr:uid="{00000000-0005-0000-0000-0000DC200000}"/>
    <cellStyle name="Normal 71 2" xfId="8412" xr:uid="{00000000-0005-0000-0000-0000DD200000}"/>
    <cellStyle name="Normal 71 2 2" xfId="8413" xr:uid="{00000000-0005-0000-0000-0000DE200000}"/>
    <cellStyle name="Normal 71 2 3" xfId="8414" xr:uid="{00000000-0005-0000-0000-0000DF200000}"/>
    <cellStyle name="Normal 71 3" xfId="8415" xr:uid="{00000000-0005-0000-0000-0000E0200000}"/>
    <cellStyle name="Normal 71 3 2" xfId="8416" xr:uid="{00000000-0005-0000-0000-0000E1200000}"/>
    <cellStyle name="Normal 71 3 3" xfId="8417" xr:uid="{00000000-0005-0000-0000-0000E2200000}"/>
    <cellStyle name="Normal 71 4" xfId="8418" xr:uid="{00000000-0005-0000-0000-0000E3200000}"/>
    <cellStyle name="Normal 71 5" xfId="8419" xr:uid="{00000000-0005-0000-0000-0000E4200000}"/>
    <cellStyle name="Normal 72" xfId="8420" xr:uid="{00000000-0005-0000-0000-0000E5200000}"/>
    <cellStyle name="Normal 72 2" xfId="8421" xr:uid="{00000000-0005-0000-0000-0000E6200000}"/>
    <cellStyle name="Normal 72 2 2" xfId="8422" xr:uid="{00000000-0005-0000-0000-0000E7200000}"/>
    <cellStyle name="Normal 72 2 3" xfId="8423" xr:uid="{00000000-0005-0000-0000-0000E8200000}"/>
    <cellStyle name="Normal 72 3" xfId="8424" xr:uid="{00000000-0005-0000-0000-0000E9200000}"/>
    <cellStyle name="Normal 72 3 2" xfId="8425" xr:uid="{00000000-0005-0000-0000-0000EA200000}"/>
    <cellStyle name="Normal 72 3 3" xfId="8426" xr:uid="{00000000-0005-0000-0000-0000EB200000}"/>
    <cellStyle name="Normal 72 4" xfId="8427" xr:uid="{00000000-0005-0000-0000-0000EC200000}"/>
    <cellStyle name="Normal 72 5" xfId="8428" xr:uid="{00000000-0005-0000-0000-0000ED200000}"/>
    <cellStyle name="Normal 73" xfId="8429" xr:uid="{00000000-0005-0000-0000-0000EE200000}"/>
    <cellStyle name="Normal 73 2" xfId="8430" xr:uid="{00000000-0005-0000-0000-0000EF200000}"/>
    <cellStyle name="Normal 73 2 2" xfId="8431" xr:uid="{00000000-0005-0000-0000-0000F0200000}"/>
    <cellStyle name="Normal 73 2 3" xfId="8432" xr:uid="{00000000-0005-0000-0000-0000F1200000}"/>
    <cellStyle name="Normal 73 3" xfId="8433" xr:uid="{00000000-0005-0000-0000-0000F2200000}"/>
    <cellStyle name="Normal 73 3 2" xfId="8434" xr:uid="{00000000-0005-0000-0000-0000F3200000}"/>
    <cellStyle name="Normal 73 3 3" xfId="8435" xr:uid="{00000000-0005-0000-0000-0000F4200000}"/>
    <cellStyle name="Normal 73 4" xfId="8436" xr:uid="{00000000-0005-0000-0000-0000F5200000}"/>
    <cellStyle name="Normal 73 5" xfId="8437" xr:uid="{00000000-0005-0000-0000-0000F6200000}"/>
    <cellStyle name="Normal 74" xfId="8438" xr:uid="{00000000-0005-0000-0000-0000F7200000}"/>
    <cellStyle name="Normal 74 2" xfId="8439" xr:uid="{00000000-0005-0000-0000-0000F8200000}"/>
    <cellStyle name="Normal 74 2 2" xfId="8440" xr:uid="{00000000-0005-0000-0000-0000F9200000}"/>
    <cellStyle name="Normal 74 2 3" xfId="8441" xr:uid="{00000000-0005-0000-0000-0000FA200000}"/>
    <cellStyle name="Normal 74 3" xfId="8442" xr:uid="{00000000-0005-0000-0000-0000FB200000}"/>
    <cellStyle name="Normal 74 3 2" xfId="8443" xr:uid="{00000000-0005-0000-0000-0000FC200000}"/>
    <cellStyle name="Normal 74 3 3" xfId="8444" xr:uid="{00000000-0005-0000-0000-0000FD200000}"/>
    <cellStyle name="Normal 74 4" xfId="8445" xr:uid="{00000000-0005-0000-0000-0000FE200000}"/>
    <cellStyle name="Normal 74 4 2" xfId="8446" xr:uid="{00000000-0005-0000-0000-0000FF200000}"/>
    <cellStyle name="Normal 74 4 3" xfId="8447" xr:uid="{00000000-0005-0000-0000-000000210000}"/>
    <cellStyle name="Normal 74 4 4" xfId="8448" xr:uid="{00000000-0005-0000-0000-000001210000}"/>
    <cellStyle name="Normal 74 5" xfId="8449" xr:uid="{00000000-0005-0000-0000-000002210000}"/>
    <cellStyle name="Normal 74 6" xfId="8450" xr:uid="{00000000-0005-0000-0000-000003210000}"/>
    <cellStyle name="Normal 74 7" xfId="8451" xr:uid="{00000000-0005-0000-0000-000004210000}"/>
    <cellStyle name="Normal 75" xfId="8452" xr:uid="{00000000-0005-0000-0000-000005210000}"/>
    <cellStyle name="Normal 75 2" xfId="8453" xr:uid="{00000000-0005-0000-0000-000006210000}"/>
    <cellStyle name="Normal 75 2 2" xfId="8454" xr:uid="{00000000-0005-0000-0000-000007210000}"/>
    <cellStyle name="Normal 75 2 2 2" xfId="8455" xr:uid="{00000000-0005-0000-0000-000008210000}"/>
    <cellStyle name="Normal 75 2 3" xfId="8456" xr:uid="{00000000-0005-0000-0000-000009210000}"/>
    <cellStyle name="Normal 75 3" xfId="8457" xr:uid="{00000000-0005-0000-0000-00000A210000}"/>
    <cellStyle name="Normal 75 3 2" xfId="8458" xr:uid="{00000000-0005-0000-0000-00000B210000}"/>
    <cellStyle name="Normal 75 3 3" xfId="8459" xr:uid="{00000000-0005-0000-0000-00000C210000}"/>
    <cellStyle name="Normal 75 4" xfId="8460" xr:uid="{00000000-0005-0000-0000-00000D210000}"/>
    <cellStyle name="Normal 75 5" xfId="8461" xr:uid="{00000000-0005-0000-0000-00000E210000}"/>
    <cellStyle name="Normal 76" xfId="8462" xr:uid="{00000000-0005-0000-0000-00000F210000}"/>
    <cellStyle name="Normal 76 2" xfId="8463" xr:uid="{00000000-0005-0000-0000-000010210000}"/>
    <cellStyle name="Normal 76 3" xfId="8464" xr:uid="{00000000-0005-0000-0000-000011210000}"/>
    <cellStyle name="Normal 77" xfId="8465" xr:uid="{00000000-0005-0000-0000-000012210000}"/>
    <cellStyle name="Normal 77 2" xfId="8466" xr:uid="{00000000-0005-0000-0000-000013210000}"/>
    <cellStyle name="Normal 77 2 2" xfId="8467" xr:uid="{00000000-0005-0000-0000-000014210000}"/>
    <cellStyle name="Normal 77 2 3" xfId="8468" xr:uid="{00000000-0005-0000-0000-000015210000}"/>
    <cellStyle name="Normal 77 3" xfId="8469" xr:uid="{00000000-0005-0000-0000-000016210000}"/>
    <cellStyle name="Normal 77 4" xfId="8470" xr:uid="{00000000-0005-0000-0000-000017210000}"/>
    <cellStyle name="Normal 78" xfId="8471" xr:uid="{00000000-0005-0000-0000-000018210000}"/>
    <cellStyle name="Normal 78 2" xfId="8472" xr:uid="{00000000-0005-0000-0000-000019210000}"/>
    <cellStyle name="Normal 78 2 2" xfId="8473" xr:uid="{00000000-0005-0000-0000-00001A210000}"/>
    <cellStyle name="Normal 78 2 3" xfId="8474" xr:uid="{00000000-0005-0000-0000-00001B210000}"/>
    <cellStyle name="Normal 78 3" xfId="8475" xr:uid="{00000000-0005-0000-0000-00001C210000}"/>
    <cellStyle name="Normal 78 4" xfId="8476" xr:uid="{00000000-0005-0000-0000-00001D210000}"/>
    <cellStyle name="Normal 78 5" xfId="8477" xr:uid="{00000000-0005-0000-0000-00001E210000}"/>
    <cellStyle name="Normal 79" xfId="8478" xr:uid="{00000000-0005-0000-0000-00001F210000}"/>
    <cellStyle name="Normal 8" xfId="8479" xr:uid="{00000000-0005-0000-0000-000020210000}"/>
    <cellStyle name="Normal 8 2" xfId="8480" xr:uid="{00000000-0005-0000-0000-000021210000}"/>
    <cellStyle name="Normal 8 2 2" xfId="8481" xr:uid="{00000000-0005-0000-0000-000022210000}"/>
    <cellStyle name="Normal 8 2 2 2" xfId="8482" xr:uid="{00000000-0005-0000-0000-000023210000}"/>
    <cellStyle name="Normal 8 2 2 2 2" xfId="8483" xr:uid="{00000000-0005-0000-0000-000024210000}"/>
    <cellStyle name="Normal 8 2 2 3" xfId="8484" xr:uid="{00000000-0005-0000-0000-000025210000}"/>
    <cellStyle name="Normal 8 2 2 4" xfId="8485" xr:uid="{00000000-0005-0000-0000-000026210000}"/>
    <cellStyle name="Normal 8 2 3" xfId="8486" xr:uid="{00000000-0005-0000-0000-000027210000}"/>
    <cellStyle name="Normal 8 2 3 2" xfId="8487" xr:uid="{00000000-0005-0000-0000-000028210000}"/>
    <cellStyle name="Normal 8 2 4" xfId="8488" xr:uid="{00000000-0005-0000-0000-000029210000}"/>
    <cellStyle name="Normal 8 2 5" xfId="8489" xr:uid="{00000000-0005-0000-0000-00002A210000}"/>
    <cellStyle name="Normal 8 3" xfId="8490" xr:uid="{00000000-0005-0000-0000-00002B210000}"/>
    <cellStyle name="Normal 8 3 2" xfId="8491" xr:uid="{00000000-0005-0000-0000-00002C210000}"/>
    <cellStyle name="Normal 8 3 2 2" xfId="8492" xr:uid="{00000000-0005-0000-0000-00002D210000}"/>
    <cellStyle name="Normal 8 3 3" xfId="8493" xr:uid="{00000000-0005-0000-0000-00002E210000}"/>
    <cellStyle name="Normal 8 3 4" xfId="8494" xr:uid="{00000000-0005-0000-0000-00002F210000}"/>
    <cellStyle name="Normal 8 4" xfId="8495" xr:uid="{00000000-0005-0000-0000-000030210000}"/>
    <cellStyle name="Normal 8 4 2" xfId="8496" xr:uid="{00000000-0005-0000-0000-000031210000}"/>
    <cellStyle name="Normal 8 4 3" xfId="8497" xr:uid="{00000000-0005-0000-0000-000032210000}"/>
    <cellStyle name="Normal 8 5" xfId="8498" xr:uid="{00000000-0005-0000-0000-000033210000}"/>
    <cellStyle name="Normal 8 5 2" xfId="8499" xr:uid="{00000000-0005-0000-0000-000034210000}"/>
    <cellStyle name="Normal 8 6" xfId="8500" xr:uid="{00000000-0005-0000-0000-000035210000}"/>
    <cellStyle name="Normal 8 7" xfId="8501" xr:uid="{00000000-0005-0000-0000-000036210000}"/>
    <cellStyle name="Normal 80" xfId="8502" xr:uid="{00000000-0005-0000-0000-000037210000}"/>
    <cellStyle name="Normal 81" xfId="8503" xr:uid="{00000000-0005-0000-0000-000038210000}"/>
    <cellStyle name="Normal 81 2" xfId="8504" xr:uid="{00000000-0005-0000-0000-000039210000}"/>
    <cellStyle name="Normal 81 3" xfId="8505" xr:uid="{00000000-0005-0000-0000-00003A210000}"/>
    <cellStyle name="Normal 82" xfId="8506" xr:uid="{00000000-0005-0000-0000-00003B210000}"/>
    <cellStyle name="Normal 83" xfId="8507" xr:uid="{00000000-0005-0000-0000-00003C210000}"/>
    <cellStyle name="Normal 84" xfId="8508" xr:uid="{00000000-0005-0000-0000-00003D210000}"/>
    <cellStyle name="Normal 85" xfId="8509" xr:uid="{00000000-0005-0000-0000-00003E210000}"/>
    <cellStyle name="Normal 85 2" xfId="8510" xr:uid="{00000000-0005-0000-0000-00003F210000}"/>
    <cellStyle name="Normal 85 3" xfId="8511" xr:uid="{00000000-0005-0000-0000-000040210000}"/>
    <cellStyle name="Normal 86" xfId="8512" xr:uid="{00000000-0005-0000-0000-000041210000}"/>
    <cellStyle name="Normal 86 2" xfId="8513" xr:uid="{00000000-0005-0000-0000-000042210000}"/>
    <cellStyle name="Normal 86 3" xfId="8514" xr:uid="{00000000-0005-0000-0000-000043210000}"/>
    <cellStyle name="Normal 86 4" xfId="8515" xr:uid="{00000000-0005-0000-0000-000044210000}"/>
    <cellStyle name="Normal 87" xfId="8516" xr:uid="{00000000-0005-0000-0000-000045210000}"/>
    <cellStyle name="Normal 88" xfId="8517" xr:uid="{00000000-0005-0000-0000-000046210000}"/>
    <cellStyle name="Normal 89" xfId="8518" xr:uid="{00000000-0005-0000-0000-000047210000}"/>
    <cellStyle name="Normal 9" xfId="8519" xr:uid="{00000000-0005-0000-0000-000048210000}"/>
    <cellStyle name="Normal 9 2" xfId="8520" xr:uid="{00000000-0005-0000-0000-000049210000}"/>
    <cellStyle name="Normal 90" xfId="8521" xr:uid="{00000000-0005-0000-0000-00004A210000}"/>
    <cellStyle name="Normal 91" xfId="8522" xr:uid="{00000000-0005-0000-0000-00004B210000}"/>
    <cellStyle name="Normal 92" xfId="8523" xr:uid="{00000000-0005-0000-0000-00004C210000}"/>
    <cellStyle name="Normal 93" xfId="8524" xr:uid="{00000000-0005-0000-0000-00004D210000}"/>
    <cellStyle name="Normal 94" xfId="8525" xr:uid="{00000000-0005-0000-0000-00004E210000}"/>
    <cellStyle name="Normal 95" xfId="8526" xr:uid="{00000000-0005-0000-0000-00004F210000}"/>
    <cellStyle name="Normal 96" xfId="8527" xr:uid="{00000000-0005-0000-0000-000050210000}"/>
    <cellStyle name="Normal 97" xfId="8528" xr:uid="{00000000-0005-0000-0000-000051210000}"/>
    <cellStyle name="Normal 98" xfId="8529" xr:uid="{00000000-0005-0000-0000-000052210000}"/>
    <cellStyle name="Normal 99" xfId="8530" xr:uid="{00000000-0005-0000-0000-000053210000}"/>
    <cellStyle name="Normal 99 2" xfId="8531" xr:uid="{00000000-0005-0000-0000-000054210000}"/>
    <cellStyle name="Note 10" xfId="8532" xr:uid="{00000000-0005-0000-0000-000055210000}"/>
    <cellStyle name="Note 10 2" xfId="8533" xr:uid="{00000000-0005-0000-0000-000056210000}"/>
    <cellStyle name="Note 10 2 2" xfId="8534" xr:uid="{00000000-0005-0000-0000-000057210000}"/>
    <cellStyle name="Note 10 3" xfId="8535" xr:uid="{00000000-0005-0000-0000-000058210000}"/>
    <cellStyle name="Note 10 3 2" xfId="8536" xr:uid="{00000000-0005-0000-0000-000059210000}"/>
    <cellStyle name="Note 11" xfId="8537" xr:uid="{00000000-0005-0000-0000-00005A210000}"/>
    <cellStyle name="Note 11 2" xfId="8538" xr:uid="{00000000-0005-0000-0000-00005B210000}"/>
    <cellStyle name="Note 11 2 2" xfId="8539" xr:uid="{00000000-0005-0000-0000-00005C210000}"/>
    <cellStyle name="Note 11 3" xfId="8540" xr:uid="{00000000-0005-0000-0000-00005D210000}"/>
    <cellStyle name="Note 11 3 2" xfId="8541" xr:uid="{00000000-0005-0000-0000-00005E210000}"/>
    <cellStyle name="Note 12" xfId="8542" xr:uid="{00000000-0005-0000-0000-00005F210000}"/>
    <cellStyle name="Note 12 2" xfId="8543" xr:uid="{00000000-0005-0000-0000-000060210000}"/>
    <cellStyle name="Note 12 2 2" xfId="8544" xr:uid="{00000000-0005-0000-0000-000061210000}"/>
    <cellStyle name="Note 12 3" xfId="8545" xr:uid="{00000000-0005-0000-0000-000062210000}"/>
    <cellStyle name="Note 12 3 2" xfId="8546" xr:uid="{00000000-0005-0000-0000-000063210000}"/>
    <cellStyle name="Note 13" xfId="8547" xr:uid="{00000000-0005-0000-0000-000064210000}"/>
    <cellStyle name="Note 13 2" xfId="8548" xr:uid="{00000000-0005-0000-0000-000065210000}"/>
    <cellStyle name="Note 13 2 2" xfId="8549" xr:uid="{00000000-0005-0000-0000-000066210000}"/>
    <cellStyle name="Note 13 3" xfId="8550" xr:uid="{00000000-0005-0000-0000-000067210000}"/>
    <cellStyle name="Note 13 3 2" xfId="8551" xr:uid="{00000000-0005-0000-0000-000068210000}"/>
    <cellStyle name="Note 14" xfId="8552" xr:uid="{00000000-0005-0000-0000-000069210000}"/>
    <cellStyle name="Note 14 2" xfId="8553" xr:uid="{00000000-0005-0000-0000-00006A210000}"/>
    <cellStyle name="Note 14 2 2" xfId="8554" xr:uid="{00000000-0005-0000-0000-00006B210000}"/>
    <cellStyle name="Note 14 3" xfId="8555" xr:uid="{00000000-0005-0000-0000-00006C210000}"/>
    <cellStyle name="Note 14 3 2" xfId="8556" xr:uid="{00000000-0005-0000-0000-00006D210000}"/>
    <cellStyle name="Note 15" xfId="8557" xr:uid="{00000000-0005-0000-0000-00006E210000}"/>
    <cellStyle name="Note 15 2" xfId="8558" xr:uid="{00000000-0005-0000-0000-00006F210000}"/>
    <cellStyle name="Note 15 2 2" xfId="8559" xr:uid="{00000000-0005-0000-0000-000070210000}"/>
    <cellStyle name="Note 15 3" xfId="8560" xr:uid="{00000000-0005-0000-0000-000071210000}"/>
    <cellStyle name="Note 15 3 2" xfId="8561" xr:uid="{00000000-0005-0000-0000-000072210000}"/>
    <cellStyle name="Note 16" xfId="8562" xr:uid="{00000000-0005-0000-0000-000073210000}"/>
    <cellStyle name="Note 16 2" xfId="8563" xr:uid="{00000000-0005-0000-0000-000074210000}"/>
    <cellStyle name="Note 16 2 2" xfId="8564" xr:uid="{00000000-0005-0000-0000-000075210000}"/>
    <cellStyle name="Note 16 3" xfId="8565" xr:uid="{00000000-0005-0000-0000-000076210000}"/>
    <cellStyle name="Note 16 3 2" xfId="8566" xr:uid="{00000000-0005-0000-0000-000077210000}"/>
    <cellStyle name="Note 17" xfId="8567" xr:uid="{00000000-0005-0000-0000-000078210000}"/>
    <cellStyle name="Note 17 2" xfId="8568" xr:uid="{00000000-0005-0000-0000-000079210000}"/>
    <cellStyle name="Note 17 2 2" xfId="8569" xr:uid="{00000000-0005-0000-0000-00007A210000}"/>
    <cellStyle name="Note 17 3" xfId="8570" xr:uid="{00000000-0005-0000-0000-00007B210000}"/>
    <cellStyle name="Note 17 3 2" xfId="8571" xr:uid="{00000000-0005-0000-0000-00007C210000}"/>
    <cellStyle name="Note 18" xfId="8572" xr:uid="{00000000-0005-0000-0000-00007D210000}"/>
    <cellStyle name="Note 18 2" xfId="8573" xr:uid="{00000000-0005-0000-0000-00007E210000}"/>
    <cellStyle name="Note 18 2 2" xfId="8574" xr:uid="{00000000-0005-0000-0000-00007F210000}"/>
    <cellStyle name="Note 18 3" xfId="8575" xr:uid="{00000000-0005-0000-0000-000080210000}"/>
    <cellStyle name="Note 18 3 2" xfId="8576" xr:uid="{00000000-0005-0000-0000-000081210000}"/>
    <cellStyle name="Note 19" xfId="8577" xr:uid="{00000000-0005-0000-0000-000082210000}"/>
    <cellStyle name="Note 19 2" xfId="8578" xr:uid="{00000000-0005-0000-0000-000083210000}"/>
    <cellStyle name="Note 19 2 2" xfId="8579" xr:uid="{00000000-0005-0000-0000-000084210000}"/>
    <cellStyle name="Note 19 3" xfId="8580" xr:uid="{00000000-0005-0000-0000-000085210000}"/>
    <cellStyle name="Note 19 3 2" xfId="8581" xr:uid="{00000000-0005-0000-0000-000086210000}"/>
    <cellStyle name="Note 2" xfId="8582" xr:uid="{00000000-0005-0000-0000-000087210000}"/>
    <cellStyle name="Note 2 2" xfId="8583" xr:uid="{00000000-0005-0000-0000-000088210000}"/>
    <cellStyle name="Note 2 2 2" xfId="8584" xr:uid="{00000000-0005-0000-0000-000089210000}"/>
    <cellStyle name="Note 2 2 2 2" xfId="8585" xr:uid="{00000000-0005-0000-0000-00008A210000}"/>
    <cellStyle name="Note 2 2 2 2 2" xfId="8586" xr:uid="{00000000-0005-0000-0000-00008B210000}"/>
    <cellStyle name="Note 2 2 2 3" xfId="8587" xr:uid="{00000000-0005-0000-0000-00008C210000}"/>
    <cellStyle name="Note 2 2 2 4" xfId="8588" xr:uid="{00000000-0005-0000-0000-00008D210000}"/>
    <cellStyle name="Note 2 2 3" xfId="8589" xr:uid="{00000000-0005-0000-0000-00008E210000}"/>
    <cellStyle name="Note 2 2 3 2" xfId="8590" xr:uid="{00000000-0005-0000-0000-00008F210000}"/>
    <cellStyle name="Note 2 2 4" xfId="8591" xr:uid="{00000000-0005-0000-0000-000090210000}"/>
    <cellStyle name="Note 2 2 5" xfId="8592" xr:uid="{00000000-0005-0000-0000-000091210000}"/>
    <cellStyle name="Note 2 3" xfId="8593" xr:uid="{00000000-0005-0000-0000-000092210000}"/>
    <cellStyle name="Note 2 3 2" xfId="8594" xr:uid="{00000000-0005-0000-0000-000093210000}"/>
    <cellStyle name="Note 2 3 2 2" xfId="8595" xr:uid="{00000000-0005-0000-0000-000094210000}"/>
    <cellStyle name="Note 2 3 2 3" xfId="8596" xr:uid="{00000000-0005-0000-0000-000095210000}"/>
    <cellStyle name="Note 2 3 3" xfId="8597" xr:uid="{00000000-0005-0000-0000-000096210000}"/>
    <cellStyle name="Note 2 3 3 2" xfId="8598" xr:uid="{00000000-0005-0000-0000-000097210000}"/>
    <cellStyle name="Note 2 3 3 3" xfId="8599" xr:uid="{00000000-0005-0000-0000-000098210000}"/>
    <cellStyle name="Note 2 3 4" xfId="8600" xr:uid="{00000000-0005-0000-0000-000099210000}"/>
    <cellStyle name="Note 2 3 5" xfId="8601" xr:uid="{00000000-0005-0000-0000-00009A210000}"/>
    <cellStyle name="Note 2 4" xfId="8602" xr:uid="{00000000-0005-0000-0000-00009B210000}"/>
    <cellStyle name="Note 2 4 2" xfId="8603" xr:uid="{00000000-0005-0000-0000-00009C210000}"/>
    <cellStyle name="Note 2 4 3" xfId="8604" xr:uid="{00000000-0005-0000-0000-00009D210000}"/>
    <cellStyle name="Note 2 5" xfId="8605" xr:uid="{00000000-0005-0000-0000-00009E210000}"/>
    <cellStyle name="Note 2 5 2" xfId="8606" xr:uid="{00000000-0005-0000-0000-00009F210000}"/>
    <cellStyle name="Note 2 6" xfId="8607" xr:uid="{00000000-0005-0000-0000-0000A0210000}"/>
    <cellStyle name="Note 20" xfId="8608" xr:uid="{00000000-0005-0000-0000-0000A1210000}"/>
    <cellStyle name="Note 20 2" xfId="8609" xr:uid="{00000000-0005-0000-0000-0000A2210000}"/>
    <cellStyle name="Note 20 2 2" xfId="8610" xr:uid="{00000000-0005-0000-0000-0000A3210000}"/>
    <cellStyle name="Note 20 3" xfId="8611" xr:uid="{00000000-0005-0000-0000-0000A4210000}"/>
    <cellStyle name="Note 20 3 2" xfId="8612" xr:uid="{00000000-0005-0000-0000-0000A5210000}"/>
    <cellStyle name="Note 21" xfId="8613" xr:uid="{00000000-0005-0000-0000-0000A6210000}"/>
    <cellStyle name="Note 21 2" xfId="8614" xr:uid="{00000000-0005-0000-0000-0000A7210000}"/>
    <cellStyle name="Note 21 2 2" xfId="8615" xr:uid="{00000000-0005-0000-0000-0000A8210000}"/>
    <cellStyle name="Note 21 3" xfId="8616" xr:uid="{00000000-0005-0000-0000-0000A9210000}"/>
    <cellStyle name="Note 21 3 2" xfId="8617" xr:uid="{00000000-0005-0000-0000-0000AA210000}"/>
    <cellStyle name="Note 22" xfId="8618" xr:uid="{00000000-0005-0000-0000-0000AB210000}"/>
    <cellStyle name="Note 22 2" xfId="8619" xr:uid="{00000000-0005-0000-0000-0000AC210000}"/>
    <cellStyle name="Note 22 2 2" xfId="8620" xr:uid="{00000000-0005-0000-0000-0000AD210000}"/>
    <cellStyle name="Note 22 3" xfId="8621" xr:uid="{00000000-0005-0000-0000-0000AE210000}"/>
    <cellStyle name="Note 22 3 2" xfId="8622" xr:uid="{00000000-0005-0000-0000-0000AF210000}"/>
    <cellStyle name="Note 23" xfId="8623" xr:uid="{00000000-0005-0000-0000-0000B0210000}"/>
    <cellStyle name="Note 23 2" xfId="8624" xr:uid="{00000000-0005-0000-0000-0000B1210000}"/>
    <cellStyle name="Note 23 2 2" xfId="8625" xr:uid="{00000000-0005-0000-0000-0000B2210000}"/>
    <cellStyle name="Note 23 3" xfId="8626" xr:uid="{00000000-0005-0000-0000-0000B3210000}"/>
    <cellStyle name="Note 23 3 2" xfId="8627" xr:uid="{00000000-0005-0000-0000-0000B4210000}"/>
    <cellStyle name="Note 24" xfId="8628" xr:uid="{00000000-0005-0000-0000-0000B5210000}"/>
    <cellStyle name="Note 24 2" xfId="8629" xr:uid="{00000000-0005-0000-0000-0000B6210000}"/>
    <cellStyle name="Note 24 2 2" xfId="8630" xr:uid="{00000000-0005-0000-0000-0000B7210000}"/>
    <cellStyle name="Note 24 3" xfId="8631" xr:uid="{00000000-0005-0000-0000-0000B8210000}"/>
    <cellStyle name="Note 24 3 2" xfId="8632" xr:uid="{00000000-0005-0000-0000-0000B9210000}"/>
    <cellStyle name="Note 25" xfId="8633" xr:uid="{00000000-0005-0000-0000-0000BA210000}"/>
    <cellStyle name="Note 25 2" xfId="8634" xr:uid="{00000000-0005-0000-0000-0000BB210000}"/>
    <cellStyle name="Note 25 2 2" xfId="8635" xr:uid="{00000000-0005-0000-0000-0000BC210000}"/>
    <cellStyle name="Note 25 2 3" xfId="8636" xr:uid="{00000000-0005-0000-0000-0000BD210000}"/>
    <cellStyle name="Note 25 3" xfId="8637" xr:uid="{00000000-0005-0000-0000-0000BE210000}"/>
    <cellStyle name="Note 25 3 2" xfId="8638" xr:uid="{00000000-0005-0000-0000-0000BF210000}"/>
    <cellStyle name="Note 25 3 3" xfId="8639" xr:uid="{00000000-0005-0000-0000-0000C0210000}"/>
    <cellStyle name="Note 25 4" xfId="8640" xr:uid="{00000000-0005-0000-0000-0000C1210000}"/>
    <cellStyle name="Note 25 5" xfId="8641" xr:uid="{00000000-0005-0000-0000-0000C2210000}"/>
    <cellStyle name="Note 25 6" xfId="8642" xr:uid="{00000000-0005-0000-0000-0000C3210000}"/>
    <cellStyle name="Note 25 6 2" xfId="8643" xr:uid="{00000000-0005-0000-0000-0000C4210000}"/>
    <cellStyle name="Note 25 7" xfId="8644" xr:uid="{00000000-0005-0000-0000-0000C5210000}"/>
    <cellStyle name="Note 25 7 2" xfId="8645" xr:uid="{00000000-0005-0000-0000-0000C6210000}"/>
    <cellStyle name="Note 26" xfId="8646" xr:uid="{00000000-0005-0000-0000-0000C7210000}"/>
    <cellStyle name="Note 26 2" xfId="8647" xr:uid="{00000000-0005-0000-0000-0000C8210000}"/>
    <cellStyle name="Note 26 2 2" xfId="8648" xr:uid="{00000000-0005-0000-0000-0000C9210000}"/>
    <cellStyle name="Note 26 3" xfId="8649" xr:uid="{00000000-0005-0000-0000-0000CA210000}"/>
    <cellStyle name="Note 26 3 2" xfId="8650" xr:uid="{00000000-0005-0000-0000-0000CB210000}"/>
    <cellStyle name="Note 3" xfId="8651" xr:uid="{00000000-0005-0000-0000-0000CC210000}"/>
    <cellStyle name="Note 4" xfId="8652" xr:uid="{00000000-0005-0000-0000-0000CD210000}"/>
    <cellStyle name="Note 4 2" xfId="8653" xr:uid="{00000000-0005-0000-0000-0000CE210000}"/>
    <cellStyle name="Note 4 2 2" xfId="8654" xr:uid="{00000000-0005-0000-0000-0000CF210000}"/>
    <cellStyle name="Note 4 3" xfId="8655" xr:uid="{00000000-0005-0000-0000-0000D0210000}"/>
    <cellStyle name="Note 4 3 2" xfId="8656" xr:uid="{00000000-0005-0000-0000-0000D1210000}"/>
    <cellStyle name="Note 5" xfId="8657" xr:uid="{00000000-0005-0000-0000-0000D2210000}"/>
    <cellStyle name="Note 5 2" xfId="8658" xr:uid="{00000000-0005-0000-0000-0000D3210000}"/>
    <cellStyle name="Note 5 2 2" xfId="8659" xr:uid="{00000000-0005-0000-0000-0000D4210000}"/>
    <cellStyle name="Note 5 3" xfId="8660" xr:uid="{00000000-0005-0000-0000-0000D5210000}"/>
    <cellStyle name="Note 5 3 2" xfId="8661" xr:uid="{00000000-0005-0000-0000-0000D6210000}"/>
    <cellStyle name="Note 6" xfId="8662" xr:uid="{00000000-0005-0000-0000-0000D7210000}"/>
    <cellStyle name="Note 6 2" xfId="8663" xr:uid="{00000000-0005-0000-0000-0000D8210000}"/>
    <cellStyle name="Note 6 2 2" xfId="8664" xr:uid="{00000000-0005-0000-0000-0000D9210000}"/>
    <cellStyle name="Note 6 3" xfId="8665" xr:uid="{00000000-0005-0000-0000-0000DA210000}"/>
    <cellStyle name="Note 6 3 2" xfId="8666" xr:uid="{00000000-0005-0000-0000-0000DB210000}"/>
    <cellStyle name="Note 7" xfId="8667" xr:uid="{00000000-0005-0000-0000-0000DC210000}"/>
    <cellStyle name="Note 7 2" xfId="8668" xr:uid="{00000000-0005-0000-0000-0000DD210000}"/>
    <cellStyle name="Note 7 2 2" xfId="8669" xr:uid="{00000000-0005-0000-0000-0000DE210000}"/>
    <cellStyle name="Note 7 3" xfId="8670" xr:uid="{00000000-0005-0000-0000-0000DF210000}"/>
    <cellStyle name="Note 7 3 2" xfId="8671" xr:uid="{00000000-0005-0000-0000-0000E0210000}"/>
    <cellStyle name="Note 8" xfId="8672" xr:uid="{00000000-0005-0000-0000-0000E1210000}"/>
    <cellStyle name="Note 8 2" xfId="8673" xr:uid="{00000000-0005-0000-0000-0000E2210000}"/>
    <cellStyle name="Note 8 2 2" xfId="8674" xr:uid="{00000000-0005-0000-0000-0000E3210000}"/>
    <cellStyle name="Note 8 3" xfId="8675" xr:uid="{00000000-0005-0000-0000-0000E4210000}"/>
    <cellStyle name="Note 8 3 2" xfId="8676" xr:uid="{00000000-0005-0000-0000-0000E5210000}"/>
    <cellStyle name="Note 9" xfId="8677" xr:uid="{00000000-0005-0000-0000-0000E6210000}"/>
    <cellStyle name="Note 9 2" xfId="8678" xr:uid="{00000000-0005-0000-0000-0000E7210000}"/>
    <cellStyle name="Note 9 2 2" xfId="8679" xr:uid="{00000000-0005-0000-0000-0000E8210000}"/>
    <cellStyle name="Note 9 3" xfId="8680" xr:uid="{00000000-0005-0000-0000-0000E9210000}"/>
    <cellStyle name="Note 9 3 2" xfId="8681" xr:uid="{00000000-0005-0000-0000-0000EA210000}"/>
    <cellStyle name="nPlosion" xfId="8682" xr:uid="{00000000-0005-0000-0000-0000EB210000}"/>
    <cellStyle name="nPlosion 2" xfId="8683" xr:uid="{00000000-0005-0000-0000-0000EC210000}"/>
    <cellStyle name="Œ…‹æØ‚è [0.00]_PRODUCT DETAIL Q1" xfId="8684" xr:uid="{00000000-0005-0000-0000-0000ED210000}"/>
    <cellStyle name="Œ…‹æØ‚è_PRODUCT DETAIL Q1" xfId="8685" xr:uid="{00000000-0005-0000-0000-0000EE210000}"/>
    <cellStyle name="Output 10" xfId="8686" xr:uid="{00000000-0005-0000-0000-0000EF210000}"/>
    <cellStyle name="Output 10 2" xfId="8687" xr:uid="{00000000-0005-0000-0000-0000F0210000}"/>
    <cellStyle name="Output 10 3" xfId="8688" xr:uid="{00000000-0005-0000-0000-0000F1210000}"/>
    <cellStyle name="Output 10 3 2" xfId="8689" xr:uid="{00000000-0005-0000-0000-0000F2210000}"/>
    <cellStyle name="Output 11" xfId="8690" xr:uid="{00000000-0005-0000-0000-0000F3210000}"/>
    <cellStyle name="Output 11 2" xfId="8691" xr:uid="{00000000-0005-0000-0000-0000F4210000}"/>
    <cellStyle name="Output 11 3" xfId="8692" xr:uid="{00000000-0005-0000-0000-0000F5210000}"/>
    <cellStyle name="Output 11 3 2" xfId="8693" xr:uid="{00000000-0005-0000-0000-0000F6210000}"/>
    <cellStyle name="Output 12" xfId="8694" xr:uid="{00000000-0005-0000-0000-0000F7210000}"/>
    <cellStyle name="Output 12 2" xfId="8695" xr:uid="{00000000-0005-0000-0000-0000F8210000}"/>
    <cellStyle name="Output 12 3" xfId="8696" xr:uid="{00000000-0005-0000-0000-0000F9210000}"/>
    <cellStyle name="Output 12 3 2" xfId="8697" xr:uid="{00000000-0005-0000-0000-0000FA210000}"/>
    <cellStyle name="Output 13" xfId="8698" xr:uid="{00000000-0005-0000-0000-0000FB210000}"/>
    <cellStyle name="Output 13 2" xfId="8699" xr:uid="{00000000-0005-0000-0000-0000FC210000}"/>
    <cellStyle name="Output 13 3" xfId="8700" xr:uid="{00000000-0005-0000-0000-0000FD210000}"/>
    <cellStyle name="Output 13 3 2" xfId="8701" xr:uid="{00000000-0005-0000-0000-0000FE210000}"/>
    <cellStyle name="Output 14" xfId="8702" xr:uid="{00000000-0005-0000-0000-0000FF210000}"/>
    <cellStyle name="Output 14 2" xfId="8703" xr:uid="{00000000-0005-0000-0000-000000220000}"/>
    <cellStyle name="Output 14 3" xfId="8704" xr:uid="{00000000-0005-0000-0000-000001220000}"/>
    <cellStyle name="Output 14 3 2" xfId="8705" xr:uid="{00000000-0005-0000-0000-000002220000}"/>
    <cellStyle name="Output 15" xfId="8706" xr:uid="{00000000-0005-0000-0000-000003220000}"/>
    <cellStyle name="Output 15 2" xfId="8707" xr:uid="{00000000-0005-0000-0000-000004220000}"/>
    <cellStyle name="Output 15 3" xfId="8708" xr:uid="{00000000-0005-0000-0000-000005220000}"/>
    <cellStyle name="Output 15 3 2" xfId="8709" xr:uid="{00000000-0005-0000-0000-000006220000}"/>
    <cellStyle name="Output 16" xfId="8710" xr:uid="{00000000-0005-0000-0000-000007220000}"/>
    <cellStyle name="Output 16 2" xfId="8711" xr:uid="{00000000-0005-0000-0000-000008220000}"/>
    <cellStyle name="Output 16 3" xfId="8712" xr:uid="{00000000-0005-0000-0000-000009220000}"/>
    <cellStyle name="Output 16 3 2" xfId="8713" xr:uid="{00000000-0005-0000-0000-00000A220000}"/>
    <cellStyle name="Output 17" xfId="8714" xr:uid="{00000000-0005-0000-0000-00000B220000}"/>
    <cellStyle name="Output 17 2" xfId="8715" xr:uid="{00000000-0005-0000-0000-00000C220000}"/>
    <cellStyle name="Output 17 3" xfId="8716" xr:uid="{00000000-0005-0000-0000-00000D220000}"/>
    <cellStyle name="Output 17 3 2" xfId="8717" xr:uid="{00000000-0005-0000-0000-00000E220000}"/>
    <cellStyle name="Output 18" xfId="8718" xr:uid="{00000000-0005-0000-0000-00000F220000}"/>
    <cellStyle name="Output 19" xfId="8719" xr:uid="{00000000-0005-0000-0000-000010220000}"/>
    <cellStyle name="Output 2" xfId="8720" xr:uid="{00000000-0005-0000-0000-000011220000}"/>
    <cellStyle name="Output 2 2" xfId="8721" xr:uid="{00000000-0005-0000-0000-000012220000}"/>
    <cellStyle name="Output 2 2 2" xfId="8722" xr:uid="{00000000-0005-0000-0000-000013220000}"/>
    <cellStyle name="Output 2 2 3" xfId="8723" xr:uid="{00000000-0005-0000-0000-000014220000}"/>
    <cellStyle name="Output 2 2 3 2" xfId="8724" xr:uid="{00000000-0005-0000-0000-000015220000}"/>
    <cellStyle name="Output 20" xfId="8725" xr:uid="{00000000-0005-0000-0000-000016220000}"/>
    <cellStyle name="Output 21" xfId="8726" xr:uid="{00000000-0005-0000-0000-000017220000}"/>
    <cellStyle name="Output 22" xfId="8727" xr:uid="{00000000-0005-0000-0000-000018220000}"/>
    <cellStyle name="Output 22 2" xfId="8728" xr:uid="{00000000-0005-0000-0000-000019220000}"/>
    <cellStyle name="Output 22 3" xfId="8729" xr:uid="{00000000-0005-0000-0000-00001A220000}"/>
    <cellStyle name="Output 22 3 2" xfId="8730" xr:uid="{00000000-0005-0000-0000-00001B220000}"/>
    <cellStyle name="Output 23" xfId="8731" xr:uid="{00000000-0005-0000-0000-00001C220000}"/>
    <cellStyle name="Output 23 2" xfId="8732" xr:uid="{00000000-0005-0000-0000-00001D220000}"/>
    <cellStyle name="Output 23 3" xfId="8733" xr:uid="{00000000-0005-0000-0000-00001E220000}"/>
    <cellStyle name="Output 23 3 2" xfId="8734" xr:uid="{00000000-0005-0000-0000-00001F220000}"/>
    <cellStyle name="Output 3" xfId="8735" xr:uid="{00000000-0005-0000-0000-000020220000}"/>
    <cellStyle name="Output 3 2" xfId="8736" xr:uid="{00000000-0005-0000-0000-000021220000}"/>
    <cellStyle name="Output 3 3" xfId="8737" xr:uid="{00000000-0005-0000-0000-000022220000}"/>
    <cellStyle name="Output 3 3 2" xfId="8738" xr:uid="{00000000-0005-0000-0000-000023220000}"/>
    <cellStyle name="Output 4" xfId="8739" xr:uid="{00000000-0005-0000-0000-000024220000}"/>
    <cellStyle name="Output 4 2" xfId="8740" xr:uid="{00000000-0005-0000-0000-000025220000}"/>
    <cellStyle name="Output 4 3" xfId="8741" xr:uid="{00000000-0005-0000-0000-000026220000}"/>
    <cellStyle name="Output 4 3 2" xfId="8742" xr:uid="{00000000-0005-0000-0000-000027220000}"/>
    <cellStyle name="Output 5" xfId="8743" xr:uid="{00000000-0005-0000-0000-000028220000}"/>
    <cellStyle name="Output 5 2" xfId="8744" xr:uid="{00000000-0005-0000-0000-000029220000}"/>
    <cellStyle name="Output 5 3" xfId="8745" xr:uid="{00000000-0005-0000-0000-00002A220000}"/>
    <cellStyle name="Output 5 3 2" xfId="8746" xr:uid="{00000000-0005-0000-0000-00002B220000}"/>
    <cellStyle name="Output 6" xfId="8747" xr:uid="{00000000-0005-0000-0000-00002C220000}"/>
    <cellStyle name="Output 6 2" xfId="8748" xr:uid="{00000000-0005-0000-0000-00002D220000}"/>
    <cellStyle name="Output 6 3" xfId="8749" xr:uid="{00000000-0005-0000-0000-00002E220000}"/>
    <cellStyle name="Output 6 3 2" xfId="8750" xr:uid="{00000000-0005-0000-0000-00002F220000}"/>
    <cellStyle name="Output 7" xfId="8751" xr:uid="{00000000-0005-0000-0000-000030220000}"/>
    <cellStyle name="Output 7 2" xfId="8752" xr:uid="{00000000-0005-0000-0000-000031220000}"/>
    <cellStyle name="Output 7 3" xfId="8753" xr:uid="{00000000-0005-0000-0000-000032220000}"/>
    <cellStyle name="Output 7 3 2" xfId="8754" xr:uid="{00000000-0005-0000-0000-000033220000}"/>
    <cellStyle name="Output 8" xfId="8755" xr:uid="{00000000-0005-0000-0000-000034220000}"/>
    <cellStyle name="Output 8 2" xfId="8756" xr:uid="{00000000-0005-0000-0000-000035220000}"/>
    <cellStyle name="Output 8 3" xfId="8757" xr:uid="{00000000-0005-0000-0000-000036220000}"/>
    <cellStyle name="Output 8 3 2" xfId="8758" xr:uid="{00000000-0005-0000-0000-000037220000}"/>
    <cellStyle name="Output 9" xfId="8759" xr:uid="{00000000-0005-0000-0000-000038220000}"/>
    <cellStyle name="Output 9 2" xfId="8760" xr:uid="{00000000-0005-0000-0000-000039220000}"/>
    <cellStyle name="Output 9 3" xfId="8761" xr:uid="{00000000-0005-0000-0000-00003A220000}"/>
    <cellStyle name="Output 9 3 2" xfId="8762" xr:uid="{00000000-0005-0000-0000-00003B220000}"/>
    <cellStyle name="Parent row" xfId="8763" xr:uid="{00000000-0005-0000-0000-00003C220000}"/>
    <cellStyle name="Percent" xfId="1" builtinId="5"/>
    <cellStyle name="Percent [2]" xfId="8764" xr:uid="{00000000-0005-0000-0000-00003E220000}"/>
    <cellStyle name="Percent [2] 10" xfId="8765" xr:uid="{00000000-0005-0000-0000-00003F220000}"/>
    <cellStyle name="Percent [2] 11" xfId="8766" xr:uid="{00000000-0005-0000-0000-000040220000}"/>
    <cellStyle name="Percent [2] 12" xfId="8767" xr:uid="{00000000-0005-0000-0000-000041220000}"/>
    <cellStyle name="Percent [2] 13" xfId="8768" xr:uid="{00000000-0005-0000-0000-000042220000}"/>
    <cellStyle name="Percent [2] 14" xfId="8769" xr:uid="{00000000-0005-0000-0000-000043220000}"/>
    <cellStyle name="Percent [2] 15" xfId="8770" xr:uid="{00000000-0005-0000-0000-000044220000}"/>
    <cellStyle name="Percent [2] 16" xfId="8771" xr:uid="{00000000-0005-0000-0000-000045220000}"/>
    <cellStyle name="Percent [2] 17" xfId="8772" xr:uid="{00000000-0005-0000-0000-000046220000}"/>
    <cellStyle name="Percent [2] 18" xfId="8773" xr:uid="{00000000-0005-0000-0000-000047220000}"/>
    <cellStyle name="Percent [2] 19" xfId="8774" xr:uid="{00000000-0005-0000-0000-000048220000}"/>
    <cellStyle name="Percent [2] 2" xfId="8775" xr:uid="{00000000-0005-0000-0000-000049220000}"/>
    <cellStyle name="Percent [2] 20" xfId="8776" xr:uid="{00000000-0005-0000-0000-00004A220000}"/>
    <cellStyle name="Percent [2] 21" xfId="8777" xr:uid="{00000000-0005-0000-0000-00004B220000}"/>
    <cellStyle name="Percent [2] 22" xfId="8778" xr:uid="{00000000-0005-0000-0000-00004C220000}"/>
    <cellStyle name="Percent [2] 3" xfId="8779" xr:uid="{00000000-0005-0000-0000-00004D220000}"/>
    <cellStyle name="Percent [2] 4" xfId="8780" xr:uid="{00000000-0005-0000-0000-00004E220000}"/>
    <cellStyle name="Percent [2] 5" xfId="8781" xr:uid="{00000000-0005-0000-0000-00004F220000}"/>
    <cellStyle name="Percent [2] 6" xfId="8782" xr:uid="{00000000-0005-0000-0000-000050220000}"/>
    <cellStyle name="Percent [2] 7" xfId="8783" xr:uid="{00000000-0005-0000-0000-000051220000}"/>
    <cellStyle name="Percent [2] 8" xfId="8784" xr:uid="{00000000-0005-0000-0000-000052220000}"/>
    <cellStyle name="Percent [2] 9" xfId="8785" xr:uid="{00000000-0005-0000-0000-000053220000}"/>
    <cellStyle name="Percent 10" xfId="8786" xr:uid="{00000000-0005-0000-0000-000054220000}"/>
    <cellStyle name="Percent 10 2" xfId="8787" xr:uid="{00000000-0005-0000-0000-000055220000}"/>
    <cellStyle name="Percent 10 2 2" xfId="8788" xr:uid="{00000000-0005-0000-0000-000056220000}"/>
    <cellStyle name="Percent 10 2 2 2" xfId="8789" xr:uid="{00000000-0005-0000-0000-000057220000}"/>
    <cellStyle name="Percent 10 2 2 2 2" xfId="8790" xr:uid="{00000000-0005-0000-0000-000058220000}"/>
    <cellStyle name="Percent 10 2 2 3" xfId="8791" xr:uid="{00000000-0005-0000-0000-000059220000}"/>
    <cellStyle name="Percent 10 2 2 4" xfId="8792" xr:uid="{00000000-0005-0000-0000-00005A220000}"/>
    <cellStyle name="Percent 10 2 3" xfId="8793" xr:uid="{00000000-0005-0000-0000-00005B220000}"/>
    <cellStyle name="Percent 10 2 3 2" xfId="8794" xr:uid="{00000000-0005-0000-0000-00005C220000}"/>
    <cellStyle name="Percent 10 2 3 3" xfId="8795" xr:uid="{00000000-0005-0000-0000-00005D220000}"/>
    <cellStyle name="Percent 10 2 4" xfId="8796" xr:uid="{00000000-0005-0000-0000-00005E220000}"/>
    <cellStyle name="Percent 10 2 5" xfId="8797" xr:uid="{00000000-0005-0000-0000-00005F220000}"/>
    <cellStyle name="Percent 10 3" xfId="8798" xr:uid="{00000000-0005-0000-0000-000060220000}"/>
    <cellStyle name="Percent 10 3 2" xfId="8799" xr:uid="{00000000-0005-0000-0000-000061220000}"/>
    <cellStyle name="Percent 10 3 2 2" xfId="8800" xr:uid="{00000000-0005-0000-0000-000062220000}"/>
    <cellStyle name="Percent 10 3 3" xfId="8801" xr:uid="{00000000-0005-0000-0000-000063220000}"/>
    <cellStyle name="Percent 10 3 4" xfId="8802" xr:uid="{00000000-0005-0000-0000-000064220000}"/>
    <cellStyle name="Percent 10 4" xfId="8803" xr:uid="{00000000-0005-0000-0000-000065220000}"/>
    <cellStyle name="Percent 10 4 2" xfId="8804" xr:uid="{00000000-0005-0000-0000-000066220000}"/>
    <cellStyle name="Percent 10 4 3" xfId="8805" xr:uid="{00000000-0005-0000-0000-000067220000}"/>
    <cellStyle name="Percent 10 5" xfId="8806" xr:uid="{00000000-0005-0000-0000-000068220000}"/>
    <cellStyle name="Percent 10 5 2" xfId="8807" xr:uid="{00000000-0005-0000-0000-000069220000}"/>
    <cellStyle name="Percent 10 6" xfId="8808" xr:uid="{00000000-0005-0000-0000-00006A220000}"/>
    <cellStyle name="Percent 10 7" xfId="8809" xr:uid="{00000000-0005-0000-0000-00006B220000}"/>
    <cellStyle name="Percent 11" xfId="8810" xr:uid="{00000000-0005-0000-0000-00006C220000}"/>
    <cellStyle name="Percent 11 2" xfId="8811" xr:uid="{00000000-0005-0000-0000-00006D220000}"/>
    <cellStyle name="Percent 11 3" xfId="8812" xr:uid="{00000000-0005-0000-0000-00006E220000}"/>
    <cellStyle name="Percent 12" xfId="8813" xr:uid="{00000000-0005-0000-0000-00006F220000}"/>
    <cellStyle name="Percent 12 2" xfId="8814" xr:uid="{00000000-0005-0000-0000-000070220000}"/>
    <cellStyle name="Percent 13" xfId="8815" xr:uid="{00000000-0005-0000-0000-000071220000}"/>
    <cellStyle name="Percent 13 2" xfId="8816" xr:uid="{00000000-0005-0000-0000-000072220000}"/>
    <cellStyle name="Percent 13 2 2" xfId="8817" xr:uid="{00000000-0005-0000-0000-000073220000}"/>
    <cellStyle name="Percent 13 2 2 2" xfId="8818" xr:uid="{00000000-0005-0000-0000-000074220000}"/>
    <cellStyle name="Percent 13 2 2 3" xfId="8819" xr:uid="{00000000-0005-0000-0000-000075220000}"/>
    <cellStyle name="Percent 13 2 3" xfId="8820" xr:uid="{00000000-0005-0000-0000-000076220000}"/>
    <cellStyle name="Percent 13 2 3 2" xfId="8821" xr:uid="{00000000-0005-0000-0000-000077220000}"/>
    <cellStyle name="Percent 13 2 3 3" xfId="8822" xr:uid="{00000000-0005-0000-0000-000078220000}"/>
    <cellStyle name="Percent 13 2 4" xfId="8823" xr:uid="{00000000-0005-0000-0000-000079220000}"/>
    <cellStyle name="Percent 13 2 5" xfId="8824" xr:uid="{00000000-0005-0000-0000-00007A220000}"/>
    <cellStyle name="Percent 13 3" xfId="8825" xr:uid="{00000000-0005-0000-0000-00007B220000}"/>
    <cellStyle name="Percent 14" xfId="8826" xr:uid="{00000000-0005-0000-0000-00007C220000}"/>
    <cellStyle name="Percent 14 2" xfId="8827" xr:uid="{00000000-0005-0000-0000-00007D220000}"/>
    <cellStyle name="Percent 14 3" xfId="8828" xr:uid="{00000000-0005-0000-0000-00007E220000}"/>
    <cellStyle name="Percent 15" xfId="8829" xr:uid="{00000000-0005-0000-0000-00007F220000}"/>
    <cellStyle name="Percent 15 2" xfId="8830" xr:uid="{00000000-0005-0000-0000-000080220000}"/>
    <cellStyle name="Percent 16" xfId="8831" xr:uid="{00000000-0005-0000-0000-000081220000}"/>
    <cellStyle name="Percent 16 2" xfId="8832" xr:uid="{00000000-0005-0000-0000-000082220000}"/>
    <cellStyle name="Percent 17" xfId="8833" xr:uid="{00000000-0005-0000-0000-000083220000}"/>
    <cellStyle name="Percent 17 2" xfId="8834" xr:uid="{00000000-0005-0000-0000-000084220000}"/>
    <cellStyle name="Percent 17 2 2" xfId="8835" xr:uid="{00000000-0005-0000-0000-000085220000}"/>
    <cellStyle name="Percent 17 2 3" xfId="8836" xr:uid="{00000000-0005-0000-0000-000086220000}"/>
    <cellStyle name="Percent 17 3" xfId="8837" xr:uid="{00000000-0005-0000-0000-000087220000}"/>
    <cellStyle name="Percent 17 3 2" xfId="8838" xr:uid="{00000000-0005-0000-0000-000088220000}"/>
    <cellStyle name="Percent 17 3 3" xfId="8839" xr:uid="{00000000-0005-0000-0000-000089220000}"/>
    <cellStyle name="Percent 17 4" xfId="8840" xr:uid="{00000000-0005-0000-0000-00008A220000}"/>
    <cellStyle name="Percent 17 5" xfId="8841" xr:uid="{00000000-0005-0000-0000-00008B220000}"/>
    <cellStyle name="Percent 18" xfId="8842" xr:uid="{00000000-0005-0000-0000-00008C220000}"/>
    <cellStyle name="Percent 18 2" xfId="8843" xr:uid="{00000000-0005-0000-0000-00008D220000}"/>
    <cellStyle name="Percent 18 2 2" xfId="8844" xr:uid="{00000000-0005-0000-0000-00008E220000}"/>
    <cellStyle name="Percent 18 2 3" xfId="8845" xr:uid="{00000000-0005-0000-0000-00008F220000}"/>
    <cellStyle name="Percent 18 3" xfId="8846" xr:uid="{00000000-0005-0000-0000-000090220000}"/>
    <cellStyle name="Percent 18 3 2" xfId="8847" xr:uid="{00000000-0005-0000-0000-000091220000}"/>
    <cellStyle name="Percent 18 3 3" xfId="8848" xr:uid="{00000000-0005-0000-0000-000092220000}"/>
    <cellStyle name="Percent 18 4" xfId="8849" xr:uid="{00000000-0005-0000-0000-000093220000}"/>
    <cellStyle name="Percent 18 5" xfId="8850" xr:uid="{00000000-0005-0000-0000-000094220000}"/>
    <cellStyle name="Percent 19" xfId="8851" xr:uid="{00000000-0005-0000-0000-000095220000}"/>
    <cellStyle name="Percent 19 2" xfId="8852" xr:uid="{00000000-0005-0000-0000-000096220000}"/>
    <cellStyle name="Percent 2" xfId="8853" xr:uid="{00000000-0005-0000-0000-000097220000}"/>
    <cellStyle name="Percent 2 2" xfId="8854" xr:uid="{00000000-0005-0000-0000-000098220000}"/>
    <cellStyle name="Percent 2 2 2" xfId="8855" xr:uid="{00000000-0005-0000-0000-000099220000}"/>
    <cellStyle name="Percent 2 2 3" xfId="8856" xr:uid="{00000000-0005-0000-0000-00009A220000}"/>
    <cellStyle name="Percent 2 3" xfId="8857" xr:uid="{00000000-0005-0000-0000-00009B220000}"/>
    <cellStyle name="Percent 2 4" xfId="8858" xr:uid="{00000000-0005-0000-0000-00009C220000}"/>
    <cellStyle name="Percent 2 5" xfId="8859" xr:uid="{00000000-0005-0000-0000-00009D220000}"/>
    <cellStyle name="Percent 2 6" xfId="8860" xr:uid="{00000000-0005-0000-0000-00009E220000}"/>
    <cellStyle name="Percent 2 7" xfId="8861" xr:uid="{00000000-0005-0000-0000-00009F220000}"/>
    <cellStyle name="Percent 20" xfId="8862" xr:uid="{00000000-0005-0000-0000-0000A0220000}"/>
    <cellStyle name="Percent 20 2" xfId="8863" xr:uid="{00000000-0005-0000-0000-0000A1220000}"/>
    <cellStyle name="Percent 21" xfId="8864" xr:uid="{00000000-0005-0000-0000-0000A2220000}"/>
    <cellStyle name="Percent 22" xfId="8865" xr:uid="{00000000-0005-0000-0000-0000A3220000}"/>
    <cellStyle name="Percent 22 2" xfId="8866" xr:uid="{00000000-0005-0000-0000-0000A4220000}"/>
    <cellStyle name="Percent 23" xfId="8867" xr:uid="{00000000-0005-0000-0000-0000A5220000}"/>
    <cellStyle name="Percent 24" xfId="8868" xr:uid="{00000000-0005-0000-0000-0000A6220000}"/>
    <cellStyle name="Percent 25" xfId="8869" xr:uid="{00000000-0005-0000-0000-0000A7220000}"/>
    <cellStyle name="Percent 26" xfId="8870" xr:uid="{00000000-0005-0000-0000-0000A8220000}"/>
    <cellStyle name="Percent 27" xfId="8871" xr:uid="{00000000-0005-0000-0000-0000A9220000}"/>
    <cellStyle name="Percent 28" xfId="8872" xr:uid="{00000000-0005-0000-0000-0000AA220000}"/>
    <cellStyle name="Percent 29" xfId="8873" xr:uid="{00000000-0005-0000-0000-0000AB220000}"/>
    <cellStyle name="Percent 3" xfId="8874" xr:uid="{00000000-0005-0000-0000-0000AC220000}"/>
    <cellStyle name="Percent 3 2" xfId="8875" xr:uid="{00000000-0005-0000-0000-0000AD220000}"/>
    <cellStyle name="Percent 3 3" xfId="8876" xr:uid="{00000000-0005-0000-0000-0000AE220000}"/>
    <cellStyle name="Percent 30" xfId="8877" xr:uid="{00000000-0005-0000-0000-0000AF220000}"/>
    <cellStyle name="Percent 4" xfId="8878" xr:uid="{00000000-0005-0000-0000-0000B0220000}"/>
    <cellStyle name="Percent 4 2" xfId="8879" xr:uid="{00000000-0005-0000-0000-0000B1220000}"/>
    <cellStyle name="Percent 4 3" xfId="8880" xr:uid="{00000000-0005-0000-0000-0000B2220000}"/>
    <cellStyle name="Percent 4 3 2" xfId="8881" xr:uid="{00000000-0005-0000-0000-0000B3220000}"/>
    <cellStyle name="Percent 4 3 2 2" xfId="8882" xr:uid="{00000000-0005-0000-0000-0000B4220000}"/>
    <cellStyle name="Percent 4 3 2 2 2" xfId="8883" xr:uid="{00000000-0005-0000-0000-0000B5220000}"/>
    <cellStyle name="Percent 4 3 2 3" xfId="8884" xr:uid="{00000000-0005-0000-0000-0000B6220000}"/>
    <cellStyle name="Percent 4 3 2 4" xfId="8885" xr:uid="{00000000-0005-0000-0000-0000B7220000}"/>
    <cellStyle name="Percent 4 3 3" xfId="8886" xr:uid="{00000000-0005-0000-0000-0000B8220000}"/>
    <cellStyle name="Percent 4 3 3 2" xfId="8887" xr:uid="{00000000-0005-0000-0000-0000B9220000}"/>
    <cellStyle name="Percent 4 3 3 3" xfId="8888" xr:uid="{00000000-0005-0000-0000-0000BA220000}"/>
    <cellStyle name="Percent 4 3 4" xfId="8889" xr:uid="{00000000-0005-0000-0000-0000BB220000}"/>
    <cellStyle name="Percent 4 3 4 2" xfId="8890" xr:uid="{00000000-0005-0000-0000-0000BC220000}"/>
    <cellStyle name="Percent 4 3 5" xfId="8891" xr:uid="{00000000-0005-0000-0000-0000BD220000}"/>
    <cellStyle name="Percent 4 4" xfId="8892" xr:uid="{00000000-0005-0000-0000-0000BE220000}"/>
    <cellStyle name="Percent 4 4 2" xfId="8893" xr:uid="{00000000-0005-0000-0000-0000BF220000}"/>
    <cellStyle name="Percent 4 4 2 2" xfId="8894" xr:uid="{00000000-0005-0000-0000-0000C0220000}"/>
    <cellStyle name="Percent 4 4 3" xfId="8895" xr:uid="{00000000-0005-0000-0000-0000C1220000}"/>
    <cellStyle name="Percent 4 4 4" xfId="8896" xr:uid="{00000000-0005-0000-0000-0000C2220000}"/>
    <cellStyle name="Percent 4 5" xfId="8897" xr:uid="{00000000-0005-0000-0000-0000C3220000}"/>
    <cellStyle name="Percent 4 5 2" xfId="8898" xr:uid="{00000000-0005-0000-0000-0000C4220000}"/>
    <cellStyle name="Percent 4 5 3" xfId="8899" xr:uid="{00000000-0005-0000-0000-0000C5220000}"/>
    <cellStyle name="Percent 4 6" xfId="8900" xr:uid="{00000000-0005-0000-0000-0000C6220000}"/>
    <cellStyle name="Percent 4 6 2" xfId="8901" xr:uid="{00000000-0005-0000-0000-0000C7220000}"/>
    <cellStyle name="Percent 4 7" xfId="8902" xr:uid="{00000000-0005-0000-0000-0000C8220000}"/>
    <cellStyle name="Percent 5" xfId="8903" xr:uid="{00000000-0005-0000-0000-0000C9220000}"/>
    <cellStyle name="Percent 5 2" xfId="8904" xr:uid="{00000000-0005-0000-0000-0000CA220000}"/>
    <cellStyle name="Percent 5 2 2" xfId="8905" xr:uid="{00000000-0005-0000-0000-0000CB220000}"/>
    <cellStyle name="Percent 5 2 2 2" xfId="8906" xr:uid="{00000000-0005-0000-0000-0000CC220000}"/>
    <cellStyle name="Percent 5 2 2 2 2" xfId="8907" xr:uid="{00000000-0005-0000-0000-0000CD220000}"/>
    <cellStyle name="Percent 5 2 2 3" xfId="8908" xr:uid="{00000000-0005-0000-0000-0000CE220000}"/>
    <cellStyle name="Percent 5 2 2 4" xfId="8909" xr:uid="{00000000-0005-0000-0000-0000CF220000}"/>
    <cellStyle name="Percent 5 2 3" xfId="8910" xr:uid="{00000000-0005-0000-0000-0000D0220000}"/>
    <cellStyle name="Percent 5 2 3 2" xfId="8911" xr:uid="{00000000-0005-0000-0000-0000D1220000}"/>
    <cellStyle name="Percent 5 2 3 3" xfId="8912" xr:uid="{00000000-0005-0000-0000-0000D2220000}"/>
    <cellStyle name="Percent 5 2 4" xfId="8913" xr:uid="{00000000-0005-0000-0000-0000D3220000}"/>
    <cellStyle name="Percent 5 2 4 2" xfId="8914" xr:uid="{00000000-0005-0000-0000-0000D4220000}"/>
    <cellStyle name="Percent 5 2 5" xfId="8915" xr:uid="{00000000-0005-0000-0000-0000D5220000}"/>
    <cellStyle name="Percent 5 3" xfId="8916" xr:uid="{00000000-0005-0000-0000-0000D6220000}"/>
    <cellStyle name="Percent 5 3 2" xfId="8917" xr:uid="{00000000-0005-0000-0000-0000D7220000}"/>
    <cellStyle name="Percent 5 3 2 2" xfId="8918" xr:uid="{00000000-0005-0000-0000-0000D8220000}"/>
    <cellStyle name="Percent 5 3 3" xfId="8919" xr:uid="{00000000-0005-0000-0000-0000D9220000}"/>
    <cellStyle name="Percent 5 3 4" xfId="8920" xr:uid="{00000000-0005-0000-0000-0000DA220000}"/>
    <cellStyle name="Percent 5 4" xfId="8921" xr:uid="{00000000-0005-0000-0000-0000DB220000}"/>
    <cellStyle name="Percent 5 4 2" xfId="8922" xr:uid="{00000000-0005-0000-0000-0000DC220000}"/>
    <cellStyle name="Percent 5 4 3" xfId="8923" xr:uid="{00000000-0005-0000-0000-0000DD220000}"/>
    <cellStyle name="Percent 5 5" xfId="8924" xr:uid="{00000000-0005-0000-0000-0000DE220000}"/>
    <cellStyle name="Percent 5 5 2" xfId="8925" xr:uid="{00000000-0005-0000-0000-0000DF220000}"/>
    <cellStyle name="Percent 5 6" xfId="8926" xr:uid="{00000000-0005-0000-0000-0000E0220000}"/>
    <cellStyle name="Percent 6" xfId="8927" xr:uid="{00000000-0005-0000-0000-0000E1220000}"/>
    <cellStyle name="Percent 7" xfId="8928" xr:uid="{00000000-0005-0000-0000-0000E2220000}"/>
    <cellStyle name="Percent 8" xfId="8929" xr:uid="{00000000-0005-0000-0000-0000E3220000}"/>
    <cellStyle name="Percent 9" xfId="8930" xr:uid="{00000000-0005-0000-0000-0000E4220000}"/>
    <cellStyle name="Percent 9 2" xfId="8931" xr:uid="{00000000-0005-0000-0000-0000E5220000}"/>
    <cellStyle name="Percent 9 2 2" xfId="8932" xr:uid="{00000000-0005-0000-0000-0000E6220000}"/>
    <cellStyle name="Percent 9 2 2 2" xfId="8933" xr:uid="{00000000-0005-0000-0000-0000E7220000}"/>
    <cellStyle name="Percent 9 2 2 2 2" xfId="8934" xr:uid="{00000000-0005-0000-0000-0000E8220000}"/>
    <cellStyle name="Percent 9 2 2 3" xfId="8935" xr:uid="{00000000-0005-0000-0000-0000E9220000}"/>
    <cellStyle name="Percent 9 2 2 4" xfId="8936" xr:uid="{00000000-0005-0000-0000-0000EA220000}"/>
    <cellStyle name="Percent 9 2 3" xfId="8937" xr:uid="{00000000-0005-0000-0000-0000EB220000}"/>
    <cellStyle name="Percent 9 2 3 2" xfId="8938" xr:uid="{00000000-0005-0000-0000-0000EC220000}"/>
    <cellStyle name="Percent 9 2 4" xfId="8939" xr:uid="{00000000-0005-0000-0000-0000ED220000}"/>
    <cellStyle name="Percent 9 2 5" xfId="8940" xr:uid="{00000000-0005-0000-0000-0000EE220000}"/>
    <cellStyle name="Percent 9 3" xfId="8941" xr:uid="{00000000-0005-0000-0000-0000EF220000}"/>
    <cellStyle name="Percent 9 3 2" xfId="8942" xr:uid="{00000000-0005-0000-0000-0000F0220000}"/>
    <cellStyle name="Percent 9 3 2 2" xfId="8943" xr:uid="{00000000-0005-0000-0000-0000F1220000}"/>
    <cellStyle name="Percent 9 3 3" xfId="8944" xr:uid="{00000000-0005-0000-0000-0000F2220000}"/>
    <cellStyle name="Percent 9 3 4" xfId="8945" xr:uid="{00000000-0005-0000-0000-0000F3220000}"/>
    <cellStyle name="Percent 9 4" xfId="8946" xr:uid="{00000000-0005-0000-0000-0000F4220000}"/>
    <cellStyle name="Percent 9 4 2" xfId="8947" xr:uid="{00000000-0005-0000-0000-0000F5220000}"/>
    <cellStyle name="Percent 9 4 3" xfId="8948" xr:uid="{00000000-0005-0000-0000-0000F6220000}"/>
    <cellStyle name="Percent 9 5" xfId="8949" xr:uid="{00000000-0005-0000-0000-0000F7220000}"/>
    <cellStyle name="Percent 9 5 2" xfId="8950" xr:uid="{00000000-0005-0000-0000-0000F8220000}"/>
    <cellStyle name="Percent 9 6" xfId="8951" xr:uid="{00000000-0005-0000-0000-0000F9220000}"/>
    <cellStyle name="Percent.00" xfId="8952" xr:uid="{00000000-0005-0000-0000-0000FA220000}"/>
    <cellStyle name="producto" xfId="8953" xr:uid="{00000000-0005-0000-0000-0000FB220000}"/>
    <cellStyle name="R00L" xfId="8954" xr:uid="{00000000-0005-0000-0000-0000FC220000}"/>
    <cellStyle name="R01A" xfId="8955" xr:uid="{00000000-0005-0000-0000-0000FD220000}"/>
    <cellStyle name="R01B" xfId="8956" xr:uid="{00000000-0005-0000-0000-0000FE220000}"/>
    <cellStyle name="R01L" xfId="8957" xr:uid="{00000000-0005-0000-0000-0000FF220000}"/>
    <cellStyle name="R02A" xfId="8958" xr:uid="{00000000-0005-0000-0000-000000230000}"/>
    <cellStyle name="R02B" xfId="8959" xr:uid="{00000000-0005-0000-0000-000001230000}"/>
    <cellStyle name="R02L" xfId="8960" xr:uid="{00000000-0005-0000-0000-000002230000}"/>
    <cellStyle name="R03A" xfId="8961" xr:uid="{00000000-0005-0000-0000-000003230000}"/>
    <cellStyle name="R03B" xfId="8962" xr:uid="{00000000-0005-0000-0000-000004230000}"/>
    <cellStyle name="R03L" xfId="8963" xr:uid="{00000000-0005-0000-0000-000005230000}"/>
    <cellStyle name="R04A" xfId="8964" xr:uid="{00000000-0005-0000-0000-000006230000}"/>
    <cellStyle name="R04B" xfId="8965" xr:uid="{00000000-0005-0000-0000-000007230000}"/>
    <cellStyle name="R04L" xfId="8966" xr:uid="{00000000-0005-0000-0000-000008230000}"/>
    <cellStyle name="R05A" xfId="8967" xr:uid="{00000000-0005-0000-0000-000009230000}"/>
    <cellStyle name="R05B" xfId="8968" xr:uid="{00000000-0005-0000-0000-00000A230000}"/>
    <cellStyle name="R05L" xfId="8969" xr:uid="{00000000-0005-0000-0000-00000B230000}"/>
    <cellStyle name="R06A" xfId="8970" xr:uid="{00000000-0005-0000-0000-00000C230000}"/>
    <cellStyle name="R06B" xfId="8971" xr:uid="{00000000-0005-0000-0000-00000D230000}"/>
    <cellStyle name="R06L" xfId="8972" xr:uid="{00000000-0005-0000-0000-00000E230000}"/>
    <cellStyle name="R07A" xfId="8973" xr:uid="{00000000-0005-0000-0000-00000F230000}"/>
    <cellStyle name="R07B" xfId="8974" xr:uid="{00000000-0005-0000-0000-000010230000}"/>
    <cellStyle name="R07L" xfId="8975" xr:uid="{00000000-0005-0000-0000-000011230000}"/>
    <cellStyle name="Reference" xfId="8976" xr:uid="{00000000-0005-0000-0000-000012230000}"/>
    <cellStyle name="RHlayer1" xfId="8977" xr:uid="{00000000-0005-0000-0000-000013230000}"/>
    <cellStyle name="RHlayer2" xfId="8978" xr:uid="{00000000-0005-0000-0000-000014230000}"/>
    <cellStyle name="RHlayer3" xfId="8979" xr:uid="{00000000-0005-0000-0000-000015230000}"/>
    <cellStyle name="RHlayer4" xfId="8980" xr:uid="{00000000-0005-0000-0000-000016230000}"/>
    <cellStyle name="RHlayer5" xfId="8981" xr:uid="{00000000-0005-0000-0000-000017230000}"/>
    <cellStyle name="RHlayer6" xfId="8982" xr:uid="{00000000-0005-0000-0000-000018230000}"/>
    <cellStyle name="RHlevel1" xfId="8983" xr:uid="{00000000-0005-0000-0000-000019230000}"/>
    <cellStyle name="RHlevel2" xfId="8984" xr:uid="{00000000-0005-0000-0000-00001A230000}"/>
    <cellStyle name="RHlevel3" xfId="8985" xr:uid="{00000000-0005-0000-0000-00001B230000}"/>
    <cellStyle name="RHlevel4" xfId="8986" xr:uid="{00000000-0005-0000-0000-00001C230000}"/>
    <cellStyle name="RHlevel5" xfId="8987" xr:uid="{00000000-0005-0000-0000-00001D230000}"/>
    <cellStyle name="RISKbottomEdge" xfId="8988" xr:uid="{00000000-0005-0000-0000-00001E230000}"/>
    <cellStyle name="RISKbottomEdge 10" xfId="8989" xr:uid="{00000000-0005-0000-0000-00001F230000}"/>
    <cellStyle name="RISKbottomEdge 11" xfId="8990" xr:uid="{00000000-0005-0000-0000-000020230000}"/>
    <cellStyle name="RISKbottomEdge 12" xfId="8991" xr:uid="{00000000-0005-0000-0000-000021230000}"/>
    <cellStyle name="RISKbottomEdge 13" xfId="8992" xr:uid="{00000000-0005-0000-0000-000022230000}"/>
    <cellStyle name="RISKbottomEdge 14" xfId="8993" xr:uid="{00000000-0005-0000-0000-000023230000}"/>
    <cellStyle name="RISKbottomEdge 15" xfId="8994" xr:uid="{00000000-0005-0000-0000-000024230000}"/>
    <cellStyle name="RISKbottomEdge 16" xfId="8995" xr:uid="{00000000-0005-0000-0000-000025230000}"/>
    <cellStyle name="RISKbottomEdge 17" xfId="8996" xr:uid="{00000000-0005-0000-0000-000026230000}"/>
    <cellStyle name="RISKbottomEdge 18" xfId="8997" xr:uid="{00000000-0005-0000-0000-000027230000}"/>
    <cellStyle name="RISKbottomEdge 19" xfId="8998" xr:uid="{00000000-0005-0000-0000-000028230000}"/>
    <cellStyle name="RISKbottomEdge 2" xfId="8999" xr:uid="{00000000-0005-0000-0000-000029230000}"/>
    <cellStyle name="RISKbottomEdge 20" xfId="9000" xr:uid="{00000000-0005-0000-0000-00002A230000}"/>
    <cellStyle name="RISKbottomEdge 21" xfId="9001" xr:uid="{00000000-0005-0000-0000-00002B230000}"/>
    <cellStyle name="RISKbottomEdge 22" xfId="9002" xr:uid="{00000000-0005-0000-0000-00002C230000}"/>
    <cellStyle name="RISKbottomEdge 3" xfId="9003" xr:uid="{00000000-0005-0000-0000-00002D230000}"/>
    <cellStyle name="RISKbottomEdge 4" xfId="9004" xr:uid="{00000000-0005-0000-0000-00002E230000}"/>
    <cellStyle name="RISKbottomEdge 5" xfId="9005" xr:uid="{00000000-0005-0000-0000-00002F230000}"/>
    <cellStyle name="RISKbottomEdge 6" xfId="9006" xr:uid="{00000000-0005-0000-0000-000030230000}"/>
    <cellStyle name="RISKbottomEdge 7" xfId="9007" xr:uid="{00000000-0005-0000-0000-000031230000}"/>
    <cellStyle name="RISKbottomEdge 8" xfId="9008" xr:uid="{00000000-0005-0000-0000-000032230000}"/>
    <cellStyle name="RISKbottomEdge 9" xfId="9009" xr:uid="{00000000-0005-0000-0000-000033230000}"/>
    <cellStyle name="RISKleftEdge" xfId="9010" xr:uid="{00000000-0005-0000-0000-000034230000}"/>
    <cellStyle name="RISKleftEdge 10" xfId="9011" xr:uid="{00000000-0005-0000-0000-000035230000}"/>
    <cellStyle name="RISKleftEdge 10 2" xfId="9012" xr:uid="{00000000-0005-0000-0000-000036230000}"/>
    <cellStyle name="RISKleftEdge 10 2 2" xfId="9013" xr:uid="{00000000-0005-0000-0000-000037230000}"/>
    <cellStyle name="RISKleftEdge 10 3" xfId="9014" xr:uid="{00000000-0005-0000-0000-000038230000}"/>
    <cellStyle name="RISKleftEdge 10 3 2" xfId="9015" xr:uid="{00000000-0005-0000-0000-000039230000}"/>
    <cellStyle name="RISKleftEdge 10 4" xfId="9016" xr:uid="{00000000-0005-0000-0000-00003A230000}"/>
    <cellStyle name="RISKleftEdge 11" xfId="9017" xr:uid="{00000000-0005-0000-0000-00003B230000}"/>
    <cellStyle name="RISKleftEdge 11 2" xfId="9018" xr:uid="{00000000-0005-0000-0000-00003C230000}"/>
    <cellStyle name="RISKleftEdge 11 2 2" xfId="9019" xr:uid="{00000000-0005-0000-0000-00003D230000}"/>
    <cellStyle name="RISKleftEdge 11 3" xfId="9020" xr:uid="{00000000-0005-0000-0000-00003E230000}"/>
    <cellStyle name="RISKleftEdge 11 3 2" xfId="9021" xr:uid="{00000000-0005-0000-0000-00003F230000}"/>
    <cellStyle name="RISKleftEdge 11 4" xfId="9022" xr:uid="{00000000-0005-0000-0000-000040230000}"/>
    <cellStyle name="RISKleftEdge 12" xfId="9023" xr:uid="{00000000-0005-0000-0000-000041230000}"/>
    <cellStyle name="RISKleftEdge 12 2" xfId="9024" xr:uid="{00000000-0005-0000-0000-000042230000}"/>
    <cellStyle name="RISKleftEdge 12 2 2" xfId="9025" xr:uid="{00000000-0005-0000-0000-000043230000}"/>
    <cellStyle name="RISKleftEdge 12 3" xfId="9026" xr:uid="{00000000-0005-0000-0000-000044230000}"/>
    <cellStyle name="RISKleftEdge 12 3 2" xfId="9027" xr:uid="{00000000-0005-0000-0000-000045230000}"/>
    <cellStyle name="RISKleftEdge 12 4" xfId="9028" xr:uid="{00000000-0005-0000-0000-000046230000}"/>
    <cellStyle name="RISKleftEdge 13" xfId="9029" xr:uid="{00000000-0005-0000-0000-000047230000}"/>
    <cellStyle name="RISKleftEdge 13 2" xfId="9030" xr:uid="{00000000-0005-0000-0000-000048230000}"/>
    <cellStyle name="RISKleftEdge 13 2 2" xfId="9031" xr:uid="{00000000-0005-0000-0000-000049230000}"/>
    <cellStyle name="RISKleftEdge 13 3" xfId="9032" xr:uid="{00000000-0005-0000-0000-00004A230000}"/>
    <cellStyle name="RISKleftEdge 13 3 2" xfId="9033" xr:uid="{00000000-0005-0000-0000-00004B230000}"/>
    <cellStyle name="RISKleftEdge 13 4" xfId="9034" xr:uid="{00000000-0005-0000-0000-00004C230000}"/>
    <cellStyle name="RISKleftEdge 14" xfId="9035" xr:uid="{00000000-0005-0000-0000-00004D230000}"/>
    <cellStyle name="RISKleftEdge 14 2" xfId="9036" xr:uid="{00000000-0005-0000-0000-00004E230000}"/>
    <cellStyle name="RISKleftEdge 14 2 2" xfId="9037" xr:uid="{00000000-0005-0000-0000-00004F230000}"/>
    <cellStyle name="RISKleftEdge 14 3" xfId="9038" xr:uid="{00000000-0005-0000-0000-000050230000}"/>
    <cellStyle name="RISKleftEdge 14 3 2" xfId="9039" xr:uid="{00000000-0005-0000-0000-000051230000}"/>
    <cellStyle name="RISKleftEdge 14 4" xfId="9040" xr:uid="{00000000-0005-0000-0000-000052230000}"/>
    <cellStyle name="RISKleftEdge 15" xfId="9041" xr:uid="{00000000-0005-0000-0000-000053230000}"/>
    <cellStyle name="RISKleftEdge 15 2" xfId="9042" xr:uid="{00000000-0005-0000-0000-000054230000}"/>
    <cellStyle name="RISKleftEdge 15 2 2" xfId="9043" xr:uid="{00000000-0005-0000-0000-000055230000}"/>
    <cellStyle name="RISKleftEdge 15 3" xfId="9044" xr:uid="{00000000-0005-0000-0000-000056230000}"/>
    <cellStyle name="RISKleftEdge 15 3 2" xfId="9045" xr:uid="{00000000-0005-0000-0000-000057230000}"/>
    <cellStyle name="RISKleftEdge 15 4" xfId="9046" xr:uid="{00000000-0005-0000-0000-000058230000}"/>
    <cellStyle name="RISKleftEdge 16" xfId="9047" xr:uid="{00000000-0005-0000-0000-000059230000}"/>
    <cellStyle name="RISKleftEdge 16 2" xfId="9048" xr:uid="{00000000-0005-0000-0000-00005A230000}"/>
    <cellStyle name="RISKleftEdge 16 2 2" xfId="9049" xr:uid="{00000000-0005-0000-0000-00005B230000}"/>
    <cellStyle name="RISKleftEdge 16 3" xfId="9050" xr:uid="{00000000-0005-0000-0000-00005C230000}"/>
    <cellStyle name="RISKleftEdge 16 3 2" xfId="9051" xr:uid="{00000000-0005-0000-0000-00005D230000}"/>
    <cellStyle name="RISKleftEdge 16 4" xfId="9052" xr:uid="{00000000-0005-0000-0000-00005E230000}"/>
    <cellStyle name="RISKleftEdge 17" xfId="9053" xr:uid="{00000000-0005-0000-0000-00005F230000}"/>
    <cellStyle name="RISKleftEdge 17 2" xfId="9054" xr:uid="{00000000-0005-0000-0000-000060230000}"/>
    <cellStyle name="RISKleftEdge 17 2 2" xfId="9055" xr:uid="{00000000-0005-0000-0000-000061230000}"/>
    <cellStyle name="RISKleftEdge 17 3" xfId="9056" xr:uid="{00000000-0005-0000-0000-000062230000}"/>
    <cellStyle name="RISKleftEdge 17 3 2" xfId="9057" xr:uid="{00000000-0005-0000-0000-000063230000}"/>
    <cellStyle name="RISKleftEdge 17 4" xfId="9058" xr:uid="{00000000-0005-0000-0000-000064230000}"/>
    <cellStyle name="RISKleftEdge 18" xfId="9059" xr:uid="{00000000-0005-0000-0000-000065230000}"/>
    <cellStyle name="RISKleftEdge 18 2" xfId="9060" xr:uid="{00000000-0005-0000-0000-000066230000}"/>
    <cellStyle name="RISKleftEdge 18 2 2" xfId="9061" xr:uid="{00000000-0005-0000-0000-000067230000}"/>
    <cellStyle name="RISKleftEdge 18 3" xfId="9062" xr:uid="{00000000-0005-0000-0000-000068230000}"/>
    <cellStyle name="RISKleftEdge 18 3 2" xfId="9063" xr:uid="{00000000-0005-0000-0000-000069230000}"/>
    <cellStyle name="RISKleftEdge 18 4" xfId="9064" xr:uid="{00000000-0005-0000-0000-00006A230000}"/>
    <cellStyle name="RISKleftEdge 19" xfId="9065" xr:uid="{00000000-0005-0000-0000-00006B230000}"/>
    <cellStyle name="RISKleftEdge 19 2" xfId="9066" xr:uid="{00000000-0005-0000-0000-00006C230000}"/>
    <cellStyle name="RISKleftEdge 19 2 2" xfId="9067" xr:uid="{00000000-0005-0000-0000-00006D230000}"/>
    <cellStyle name="RISKleftEdge 19 3" xfId="9068" xr:uid="{00000000-0005-0000-0000-00006E230000}"/>
    <cellStyle name="RISKleftEdge 19 3 2" xfId="9069" xr:uid="{00000000-0005-0000-0000-00006F230000}"/>
    <cellStyle name="RISKleftEdge 19 4" xfId="9070" xr:uid="{00000000-0005-0000-0000-000070230000}"/>
    <cellStyle name="RISKleftEdge 2" xfId="9071" xr:uid="{00000000-0005-0000-0000-000071230000}"/>
    <cellStyle name="RISKleftEdge 2 2" xfId="9072" xr:uid="{00000000-0005-0000-0000-000072230000}"/>
    <cellStyle name="RISKleftEdge 2 2 2" xfId="9073" xr:uid="{00000000-0005-0000-0000-000073230000}"/>
    <cellStyle name="RISKleftEdge 2 3" xfId="9074" xr:uid="{00000000-0005-0000-0000-000074230000}"/>
    <cellStyle name="RISKleftEdge 2 3 2" xfId="9075" xr:uid="{00000000-0005-0000-0000-000075230000}"/>
    <cellStyle name="RISKleftEdge 2 4" xfId="9076" xr:uid="{00000000-0005-0000-0000-000076230000}"/>
    <cellStyle name="RISKleftEdge 20" xfId="9077" xr:uid="{00000000-0005-0000-0000-000077230000}"/>
    <cellStyle name="RISKleftEdge 20 2" xfId="9078" xr:uid="{00000000-0005-0000-0000-000078230000}"/>
    <cellStyle name="RISKleftEdge 20 2 2" xfId="9079" xr:uid="{00000000-0005-0000-0000-000079230000}"/>
    <cellStyle name="RISKleftEdge 20 3" xfId="9080" xr:uid="{00000000-0005-0000-0000-00007A230000}"/>
    <cellStyle name="RISKleftEdge 20 3 2" xfId="9081" xr:uid="{00000000-0005-0000-0000-00007B230000}"/>
    <cellStyle name="RISKleftEdge 20 4" xfId="9082" xr:uid="{00000000-0005-0000-0000-00007C230000}"/>
    <cellStyle name="RISKleftEdge 21" xfId="9083" xr:uid="{00000000-0005-0000-0000-00007D230000}"/>
    <cellStyle name="RISKleftEdge 21 2" xfId="9084" xr:uid="{00000000-0005-0000-0000-00007E230000}"/>
    <cellStyle name="RISKleftEdge 21 2 2" xfId="9085" xr:uid="{00000000-0005-0000-0000-00007F230000}"/>
    <cellStyle name="RISKleftEdge 21 3" xfId="9086" xr:uid="{00000000-0005-0000-0000-000080230000}"/>
    <cellStyle name="RISKleftEdge 21 3 2" xfId="9087" xr:uid="{00000000-0005-0000-0000-000081230000}"/>
    <cellStyle name="RISKleftEdge 21 4" xfId="9088" xr:uid="{00000000-0005-0000-0000-000082230000}"/>
    <cellStyle name="RISKleftEdge 22" xfId="9089" xr:uid="{00000000-0005-0000-0000-000083230000}"/>
    <cellStyle name="RISKleftEdge 22 2" xfId="9090" xr:uid="{00000000-0005-0000-0000-000084230000}"/>
    <cellStyle name="RISKleftEdge 22 2 2" xfId="9091" xr:uid="{00000000-0005-0000-0000-000085230000}"/>
    <cellStyle name="RISKleftEdge 22 3" xfId="9092" xr:uid="{00000000-0005-0000-0000-000086230000}"/>
    <cellStyle name="RISKleftEdge 22 3 2" xfId="9093" xr:uid="{00000000-0005-0000-0000-000087230000}"/>
    <cellStyle name="RISKleftEdge 22 4" xfId="9094" xr:uid="{00000000-0005-0000-0000-000088230000}"/>
    <cellStyle name="RISKleftEdge 23" xfId="9095" xr:uid="{00000000-0005-0000-0000-000089230000}"/>
    <cellStyle name="RISKleftEdge 23 2" xfId="9096" xr:uid="{00000000-0005-0000-0000-00008A230000}"/>
    <cellStyle name="RISKleftEdge 24" xfId="9097" xr:uid="{00000000-0005-0000-0000-00008B230000}"/>
    <cellStyle name="RISKleftEdge 24 2" xfId="9098" xr:uid="{00000000-0005-0000-0000-00008C230000}"/>
    <cellStyle name="RISKleftEdge 25" xfId="9099" xr:uid="{00000000-0005-0000-0000-00008D230000}"/>
    <cellStyle name="RISKleftEdge 3" xfId="9100" xr:uid="{00000000-0005-0000-0000-00008E230000}"/>
    <cellStyle name="RISKleftEdge 3 2" xfId="9101" xr:uid="{00000000-0005-0000-0000-00008F230000}"/>
    <cellStyle name="RISKleftEdge 3 2 2" xfId="9102" xr:uid="{00000000-0005-0000-0000-000090230000}"/>
    <cellStyle name="RISKleftEdge 3 3" xfId="9103" xr:uid="{00000000-0005-0000-0000-000091230000}"/>
    <cellStyle name="RISKleftEdge 3 3 2" xfId="9104" xr:uid="{00000000-0005-0000-0000-000092230000}"/>
    <cellStyle name="RISKleftEdge 3 4" xfId="9105" xr:uid="{00000000-0005-0000-0000-000093230000}"/>
    <cellStyle name="RISKleftEdge 4" xfId="9106" xr:uid="{00000000-0005-0000-0000-000094230000}"/>
    <cellStyle name="RISKleftEdge 4 2" xfId="9107" xr:uid="{00000000-0005-0000-0000-000095230000}"/>
    <cellStyle name="RISKleftEdge 4 2 2" xfId="9108" xr:uid="{00000000-0005-0000-0000-000096230000}"/>
    <cellStyle name="RISKleftEdge 4 3" xfId="9109" xr:uid="{00000000-0005-0000-0000-000097230000}"/>
    <cellStyle name="RISKleftEdge 4 3 2" xfId="9110" xr:uid="{00000000-0005-0000-0000-000098230000}"/>
    <cellStyle name="RISKleftEdge 4 4" xfId="9111" xr:uid="{00000000-0005-0000-0000-000099230000}"/>
    <cellStyle name="RISKleftEdge 5" xfId="9112" xr:uid="{00000000-0005-0000-0000-00009A230000}"/>
    <cellStyle name="RISKleftEdge 5 2" xfId="9113" xr:uid="{00000000-0005-0000-0000-00009B230000}"/>
    <cellStyle name="RISKleftEdge 5 2 2" xfId="9114" xr:uid="{00000000-0005-0000-0000-00009C230000}"/>
    <cellStyle name="RISKleftEdge 5 3" xfId="9115" xr:uid="{00000000-0005-0000-0000-00009D230000}"/>
    <cellStyle name="RISKleftEdge 5 3 2" xfId="9116" xr:uid="{00000000-0005-0000-0000-00009E230000}"/>
    <cellStyle name="RISKleftEdge 5 4" xfId="9117" xr:uid="{00000000-0005-0000-0000-00009F230000}"/>
    <cellStyle name="RISKleftEdge 6" xfId="9118" xr:uid="{00000000-0005-0000-0000-0000A0230000}"/>
    <cellStyle name="RISKleftEdge 6 2" xfId="9119" xr:uid="{00000000-0005-0000-0000-0000A1230000}"/>
    <cellStyle name="RISKleftEdge 6 2 2" xfId="9120" xr:uid="{00000000-0005-0000-0000-0000A2230000}"/>
    <cellStyle name="RISKleftEdge 6 3" xfId="9121" xr:uid="{00000000-0005-0000-0000-0000A3230000}"/>
    <cellStyle name="RISKleftEdge 6 3 2" xfId="9122" xr:uid="{00000000-0005-0000-0000-0000A4230000}"/>
    <cellStyle name="RISKleftEdge 6 4" xfId="9123" xr:uid="{00000000-0005-0000-0000-0000A5230000}"/>
    <cellStyle name="RISKleftEdge 7" xfId="9124" xr:uid="{00000000-0005-0000-0000-0000A6230000}"/>
    <cellStyle name="RISKleftEdge 7 2" xfId="9125" xr:uid="{00000000-0005-0000-0000-0000A7230000}"/>
    <cellStyle name="RISKleftEdge 7 2 2" xfId="9126" xr:uid="{00000000-0005-0000-0000-0000A8230000}"/>
    <cellStyle name="RISKleftEdge 7 3" xfId="9127" xr:uid="{00000000-0005-0000-0000-0000A9230000}"/>
    <cellStyle name="RISKleftEdge 7 3 2" xfId="9128" xr:uid="{00000000-0005-0000-0000-0000AA230000}"/>
    <cellStyle name="RISKleftEdge 7 4" xfId="9129" xr:uid="{00000000-0005-0000-0000-0000AB230000}"/>
    <cellStyle name="RISKleftEdge 8" xfId="9130" xr:uid="{00000000-0005-0000-0000-0000AC230000}"/>
    <cellStyle name="RISKleftEdge 8 2" xfId="9131" xr:uid="{00000000-0005-0000-0000-0000AD230000}"/>
    <cellStyle name="RISKleftEdge 8 2 2" xfId="9132" xr:uid="{00000000-0005-0000-0000-0000AE230000}"/>
    <cellStyle name="RISKleftEdge 8 3" xfId="9133" xr:uid="{00000000-0005-0000-0000-0000AF230000}"/>
    <cellStyle name="RISKleftEdge 8 3 2" xfId="9134" xr:uid="{00000000-0005-0000-0000-0000B0230000}"/>
    <cellStyle name="RISKleftEdge 8 4" xfId="9135" xr:uid="{00000000-0005-0000-0000-0000B1230000}"/>
    <cellStyle name="RISKleftEdge 9" xfId="9136" xr:uid="{00000000-0005-0000-0000-0000B2230000}"/>
    <cellStyle name="RISKleftEdge 9 2" xfId="9137" xr:uid="{00000000-0005-0000-0000-0000B3230000}"/>
    <cellStyle name="RISKleftEdge 9 2 2" xfId="9138" xr:uid="{00000000-0005-0000-0000-0000B4230000}"/>
    <cellStyle name="RISKleftEdge 9 3" xfId="9139" xr:uid="{00000000-0005-0000-0000-0000B5230000}"/>
    <cellStyle name="RISKleftEdge 9 3 2" xfId="9140" xr:uid="{00000000-0005-0000-0000-0000B6230000}"/>
    <cellStyle name="RISKleftEdge 9 4" xfId="9141" xr:uid="{00000000-0005-0000-0000-0000B7230000}"/>
    <cellStyle name="RISKnormBoxed" xfId="9142" xr:uid="{00000000-0005-0000-0000-0000B8230000}"/>
    <cellStyle name="RISKnormBoxed 10" xfId="9143" xr:uid="{00000000-0005-0000-0000-0000B9230000}"/>
    <cellStyle name="RISKnormBoxed 10 2" xfId="9144" xr:uid="{00000000-0005-0000-0000-0000BA230000}"/>
    <cellStyle name="RISKnormBoxed 10 2 2" xfId="9145" xr:uid="{00000000-0005-0000-0000-0000BB230000}"/>
    <cellStyle name="RISKnormBoxed 10 3" xfId="9146" xr:uid="{00000000-0005-0000-0000-0000BC230000}"/>
    <cellStyle name="RISKnormBoxed 10 3 2" xfId="9147" xr:uid="{00000000-0005-0000-0000-0000BD230000}"/>
    <cellStyle name="RISKnormBoxed 11" xfId="9148" xr:uid="{00000000-0005-0000-0000-0000BE230000}"/>
    <cellStyle name="RISKnormBoxed 11 2" xfId="9149" xr:uid="{00000000-0005-0000-0000-0000BF230000}"/>
    <cellStyle name="RISKnormBoxed 11 2 2" xfId="9150" xr:uid="{00000000-0005-0000-0000-0000C0230000}"/>
    <cellStyle name="RISKnormBoxed 11 3" xfId="9151" xr:uid="{00000000-0005-0000-0000-0000C1230000}"/>
    <cellStyle name="RISKnormBoxed 11 3 2" xfId="9152" xr:uid="{00000000-0005-0000-0000-0000C2230000}"/>
    <cellStyle name="RISKnormBoxed 12" xfId="9153" xr:uid="{00000000-0005-0000-0000-0000C3230000}"/>
    <cellStyle name="RISKnormBoxed 12 2" xfId="9154" xr:uid="{00000000-0005-0000-0000-0000C4230000}"/>
    <cellStyle name="RISKnormBoxed 12 2 2" xfId="9155" xr:uid="{00000000-0005-0000-0000-0000C5230000}"/>
    <cellStyle name="RISKnormBoxed 12 3" xfId="9156" xr:uid="{00000000-0005-0000-0000-0000C6230000}"/>
    <cellStyle name="RISKnormBoxed 12 3 2" xfId="9157" xr:uid="{00000000-0005-0000-0000-0000C7230000}"/>
    <cellStyle name="RISKnormBoxed 13" xfId="9158" xr:uid="{00000000-0005-0000-0000-0000C8230000}"/>
    <cellStyle name="RISKnormBoxed 13 2" xfId="9159" xr:uid="{00000000-0005-0000-0000-0000C9230000}"/>
    <cellStyle name="RISKnormBoxed 13 2 2" xfId="9160" xr:uid="{00000000-0005-0000-0000-0000CA230000}"/>
    <cellStyle name="RISKnormBoxed 13 3" xfId="9161" xr:uid="{00000000-0005-0000-0000-0000CB230000}"/>
    <cellStyle name="RISKnormBoxed 13 3 2" xfId="9162" xr:uid="{00000000-0005-0000-0000-0000CC230000}"/>
    <cellStyle name="RISKnormBoxed 14" xfId="9163" xr:uid="{00000000-0005-0000-0000-0000CD230000}"/>
    <cellStyle name="RISKnormBoxed 14 2" xfId="9164" xr:uid="{00000000-0005-0000-0000-0000CE230000}"/>
    <cellStyle name="RISKnormBoxed 14 2 2" xfId="9165" xr:uid="{00000000-0005-0000-0000-0000CF230000}"/>
    <cellStyle name="RISKnormBoxed 14 3" xfId="9166" xr:uid="{00000000-0005-0000-0000-0000D0230000}"/>
    <cellStyle name="RISKnormBoxed 14 3 2" xfId="9167" xr:uid="{00000000-0005-0000-0000-0000D1230000}"/>
    <cellStyle name="RISKnormBoxed 15" xfId="9168" xr:uid="{00000000-0005-0000-0000-0000D2230000}"/>
    <cellStyle name="RISKnormBoxed 15 2" xfId="9169" xr:uid="{00000000-0005-0000-0000-0000D3230000}"/>
    <cellStyle name="RISKnormBoxed 15 2 2" xfId="9170" xr:uid="{00000000-0005-0000-0000-0000D4230000}"/>
    <cellStyle name="RISKnormBoxed 15 3" xfId="9171" xr:uid="{00000000-0005-0000-0000-0000D5230000}"/>
    <cellStyle name="RISKnormBoxed 15 3 2" xfId="9172" xr:uid="{00000000-0005-0000-0000-0000D6230000}"/>
    <cellStyle name="RISKnormBoxed 16" xfId="9173" xr:uid="{00000000-0005-0000-0000-0000D7230000}"/>
    <cellStyle name="RISKnormBoxed 16 2" xfId="9174" xr:uid="{00000000-0005-0000-0000-0000D8230000}"/>
    <cellStyle name="RISKnormBoxed 16 2 2" xfId="9175" xr:uid="{00000000-0005-0000-0000-0000D9230000}"/>
    <cellStyle name="RISKnormBoxed 16 3" xfId="9176" xr:uid="{00000000-0005-0000-0000-0000DA230000}"/>
    <cellStyle name="RISKnormBoxed 16 3 2" xfId="9177" xr:uid="{00000000-0005-0000-0000-0000DB230000}"/>
    <cellStyle name="RISKnormBoxed 17" xfId="9178" xr:uid="{00000000-0005-0000-0000-0000DC230000}"/>
    <cellStyle name="RISKnormBoxed 17 2" xfId="9179" xr:uid="{00000000-0005-0000-0000-0000DD230000}"/>
    <cellStyle name="RISKnormBoxed 17 2 2" xfId="9180" xr:uid="{00000000-0005-0000-0000-0000DE230000}"/>
    <cellStyle name="RISKnormBoxed 17 3" xfId="9181" xr:uid="{00000000-0005-0000-0000-0000DF230000}"/>
    <cellStyle name="RISKnormBoxed 17 3 2" xfId="9182" xr:uid="{00000000-0005-0000-0000-0000E0230000}"/>
    <cellStyle name="RISKnormBoxed 18" xfId="9183" xr:uid="{00000000-0005-0000-0000-0000E1230000}"/>
    <cellStyle name="RISKnormBoxed 18 2" xfId="9184" xr:uid="{00000000-0005-0000-0000-0000E2230000}"/>
    <cellStyle name="RISKnormBoxed 18 2 2" xfId="9185" xr:uid="{00000000-0005-0000-0000-0000E3230000}"/>
    <cellStyle name="RISKnormBoxed 18 3" xfId="9186" xr:uid="{00000000-0005-0000-0000-0000E4230000}"/>
    <cellStyle name="RISKnormBoxed 18 3 2" xfId="9187" xr:uid="{00000000-0005-0000-0000-0000E5230000}"/>
    <cellStyle name="RISKnormBoxed 19" xfId="9188" xr:uid="{00000000-0005-0000-0000-0000E6230000}"/>
    <cellStyle name="RISKnormBoxed 19 2" xfId="9189" xr:uid="{00000000-0005-0000-0000-0000E7230000}"/>
    <cellStyle name="RISKnormBoxed 19 2 2" xfId="9190" xr:uid="{00000000-0005-0000-0000-0000E8230000}"/>
    <cellStyle name="RISKnormBoxed 19 3" xfId="9191" xr:uid="{00000000-0005-0000-0000-0000E9230000}"/>
    <cellStyle name="RISKnormBoxed 19 3 2" xfId="9192" xr:uid="{00000000-0005-0000-0000-0000EA230000}"/>
    <cellStyle name="RISKnormBoxed 2" xfId="9193" xr:uid="{00000000-0005-0000-0000-0000EB230000}"/>
    <cellStyle name="RISKnormBoxed 2 2" xfId="9194" xr:uid="{00000000-0005-0000-0000-0000EC230000}"/>
    <cellStyle name="RISKnormBoxed 2 2 2" xfId="9195" xr:uid="{00000000-0005-0000-0000-0000ED230000}"/>
    <cellStyle name="RISKnormBoxed 2 3" xfId="9196" xr:uid="{00000000-0005-0000-0000-0000EE230000}"/>
    <cellStyle name="RISKnormBoxed 2 3 2" xfId="9197" xr:uid="{00000000-0005-0000-0000-0000EF230000}"/>
    <cellStyle name="RISKnormBoxed 2 4" xfId="9198" xr:uid="{00000000-0005-0000-0000-0000F0230000}"/>
    <cellStyle name="RISKnormBoxed 20" xfId="9199" xr:uid="{00000000-0005-0000-0000-0000F1230000}"/>
    <cellStyle name="RISKnormBoxed 20 2" xfId="9200" xr:uid="{00000000-0005-0000-0000-0000F2230000}"/>
    <cellStyle name="RISKnormBoxed 20 2 2" xfId="9201" xr:uid="{00000000-0005-0000-0000-0000F3230000}"/>
    <cellStyle name="RISKnormBoxed 20 3" xfId="9202" xr:uid="{00000000-0005-0000-0000-0000F4230000}"/>
    <cellStyle name="RISKnormBoxed 20 3 2" xfId="9203" xr:uid="{00000000-0005-0000-0000-0000F5230000}"/>
    <cellStyle name="RISKnormBoxed 21" xfId="9204" xr:uid="{00000000-0005-0000-0000-0000F6230000}"/>
    <cellStyle name="RISKnormBoxed 21 2" xfId="9205" xr:uid="{00000000-0005-0000-0000-0000F7230000}"/>
    <cellStyle name="RISKnormBoxed 21 2 2" xfId="9206" xr:uid="{00000000-0005-0000-0000-0000F8230000}"/>
    <cellStyle name="RISKnormBoxed 21 3" xfId="9207" xr:uid="{00000000-0005-0000-0000-0000F9230000}"/>
    <cellStyle name="RISKnormBoxed 21 3 2" xfId="9208" xr:uid="{00000000-0005-0000-0000-0000FA230000}"/>
    <cellStyle name="RISKnormBoxed 22" xfId="9209" xr:uid="{00000000-0005-0000-0000-0000FB230000}"/>
    <cellStyle name="RISKnormBoxed 22 2" xfId="9210" xr:uid="{00000000-0005-0000-0000-0000FC230000}"/>
    <cellStyle name="RISKnormBoxed 22 2 2" xfId="9211" xr:uid="{00000000-0005-0000-0000-0000FD230000}"/>
    <cellStyle name="RISKnormBoxed 22 3" xfId="9212" xr:uid="{00000000-0005-0000-0000-0000FE230000}"/>
    <cellStyle name="RISKnormBoxed 22 3 2" xfId="9213" xr:uid="{00000000-0005-0000-0000-0000FF230000}"/>
    <cellStyle name="RISKnormBoxed 23" xfId="9214" xr:uid="{00000000-0005-0000-0000-000000240000}"/>
    <cellStyle name="RISKnormBoxed 23 2" xfId="9215" xr:uid="{00000000-0005-0000-0000-000001240000}"/>
    <cellStyle name="RISKnormBoxed 24" xfId="9216" xr:uid="{00000000-0005-0000-0000-000002240000}"/>
    <cellStyle name="RISKnormBoxed 24 2" xfId="9217" xr:uid="{00000000-0005-0000-0000-000003240000}"/>
    <cellStyle name="RISKnormBoxed 25" xfId="9218" xr:uid="{00000000-0005-0000-0000-000004240000}"/>
    <cellStyle name="RISKnormBoxed 3" xfId="9219" xr:uid="{00000000-0005-0000-0000-000005240000}"/>
    <cellStyle name="RISKnormBoxed 3 2" xfId="9220" xr:uid="{00000000-0005-0000-0000-000006240000}"/>
    <cellStyle name="RISKnormBoxed 3 2 2" xfId="9221" xr:uid="{00000000-0005-0000-0000-000007240000}"/>
    <cellStyle name="RISKnormBoxed 3 3" xfId="9222" xr:uid="{00000000-0005-0000-0000-000008240000}"/>
    <cellStyle name="RISKnormBoxed 3 3 2" xfId="9223" xr:uid="{00000000-0005-0000-0000-000009240000}"/>
    <cellStyle name="RISKnormBoxed 4" xfId="9224" xr:uid="{00000000-0005-0000-0000-00000A240000}"/>
    <cellStyle name="RISKnormBoxed 4 2" xfId="9225" xr:uid="{00000000-0005-0000-0000-00000B240000}"/>
    <cellStyle name="RISKnormBoxed 4 2 2" xfId="9226" xr:uid="{00000000-0005-0000-0000-00000C240000}"/>
    <cellStyle name="RISKnormBoxed 4 3" xfId="9227" xr:uid="{00000000-0005-0000-0000-00000D240000}"/>
    <cellStyle name="RISKnormBoxed 4 3 2" xfId="9228" xr:uid="{00000000-0005-0000-0000-00000E240000}"/>
    <cellStyle name="RISKnormBoxed 5" xfId="9229" xr:uid="{00000000-0005-0000-0000-00000F240000}"/>
    <cellStyle name="RISKnormBoxed 5 2" xfId="9230" xr:uid="{00000000-0005-0000-0000-000010240000}"/>
    <cellStyle name="RISKnormBoxed 5 2 2" xfId="9231" xr:uid="{00000000-0005-0000-0000-000011240000}"/>
    <cellStyle name="RISKnormBoxed 5 3" xfId="9232" xr:uid="{00000000-0005-0000-0000-000012240000}"/>
    <cellStyle name="RISKnormBoxed 5 3 2" xfId="9233" xr:uid="{00000000-0005-0000-0000-000013240000}"/>
    <cellStyle name="RISKnormBoxed 6" xfId="9234" xr:uid="{00000000-0005-0000-0000-000014240000}"/>
    <cellStyle name="RISKnormBoxed 6 2" xfId="9235" xr:uid="{00000000-0005-0000-0000-000015240000}"/>
    <cellStyle name="RISKnormBoxed 6 2 2" xfId="9236" xr:uid="{00000000-0005-0000-0000-000016240000}"/>
    <cellStyle name="RISKnormBoxed 6 3" xfId="9237" xr:uid="{00000000-0005-0000-0000-000017240000}"/>
    <cellStyle name="RISKnormBoxed 6 3 2" xfId="9238" xr:uid="{00000000-0005-0000-0000-000018240000}"/>
    <cellStyle name="RISKnormBoxed 7" xfId="9239" xr:uid="{00000000-0005-0000-0000-000019240000}"/>
    <cellStyle name="RISKnormBoxed 7 2" xfId="9240" xr:uid="{00000000-0005-0000-0000-00001A240000}"/>
    <cellStyle name="RISKnormBoxed 7 2 2" xfId="9241" xr:uid="{00000000-0005-0000-0000-00001B240000}"/>
    <cellStyle name="RISKnormBoxed 7 3" xfId="9242" xr:uid="{00000000-0005-0000-0000-00001C240000}"/>
    <cellStyle name="RISKnormBoxed 7 3 2" xfId="9243" xr:uid="{00000000-0005-0000-0000-00001D240000}"/>
    <cellStyle name="RISKnormBoxed 8" xfId="9244" xr:uid="{00000000-0005-0000-0000-00001E240000}"/>
    <cellStyle name="RISKnormBoxed 8 2" xfId="9245" xr:uid="{00000000-0005-0000-0000-00001F240000}"/>
    <cellStyle name="RISKnormBoxed 8 2 2" xfId="9246" xr:uid="{00000000-0005-0000-0000-000020240000}"/>
    <cellStyle name="RISKnormBoxed 8 3" xfId="9247" xr:uid="{00000000-0005-0000-0000-000021240000}"/>
    <cellStyle name="RISKnormBoxed 8 3 2" xfId="9248" xr:uid="{00000000-0005-0000-0000-000022240000}"/>
    <cellStyle name="RISKnormBoxed 9" xfId="9249" xr:uid="{00000000-0005-0000-0000-000023240000}"/>
    <cellStyle name="RISKnormBoxed 9 2" xfId="9250" xr:uid="{00000000-0005-0000-0000-000024240000}"/>
    <cellStyle name="RISKnormBoxed 9 2 2" xfId="9251" xr:uid="{00000000-0005-0000-0000-000025240000}"/>
    <cellStyle name="RISKnormBoxed 9 3" xfId="9252" xr:uid="{00000000-0005-0000-0000-000026240000}"/>
    <cellStyle name="RISKnormBoxed 9 3 2" xfId="9253" xr:uid="{00000000-0005-0000-0000-000027240000}"/>
    <cellStyle name="RISKnormHeading" xfId="9254" xr:uid="{00000000-0005-0000-0000-000028240000}"/>
    <cellStyle name="RISKnormLabel" xfId="9255" xr:uid="{00000000-0005-0000-0000-000029240000}"/>
    <cellStyle name="RISKnormTitle" xfId="9256" xr:uid="{00000000-0005-0000-0000-00002A240000}"/>
    <cellStyle name="RISKtopEdge" xfId="9257" xr:uid="{00000000-0005-0000-0000-00002B240000}"/>
    <cellStyle name="RISKtopEdge 10" xfId="9258" xr:uid="{00000000-0005-0000-0000-00002C240000}"/>
    <cellStyle name="RISKtopEdge 10 2" xfId="9259" xr:uid="{00000000-0005-0000-0000-00002D240000}"/>
    <cellStyle name="RISKtopEdge 10 2 2" xfId="9260" xr:uid="{00000000-0005-0000-0000-00002E240000}"/>
    <cellStyle name="RISKtopEdge 10 3" xfId="9261" xr:uid="{00000000-0005-0000-0000-00002F240000}"/>
    <cellStyle name="RISKtopEdge 11" xfId="9262" xr:uid="{00000000-0005-0000-0000-000030240000}"/>
    <cellStyle name="RISKtopEdge 11 2" xfId="9263" xr:uid="{00000000-0005-0000-0000-000031240000}"/>
    <cellStyle name="RISKtopEdge 11 2 2" xfId="9264" xr:uid="{00000000-0005-0000-0000-000032240000}"/>
    <cellStyle name="RISKtopEdge 11 3" xfId="9265" xr:uid="{00000000-0005-0000-0000-000033240000}"/>
    <cellStyle name="RISKtopEdge 12" xfId="9266" xr:uid="{00000000-0005-0000-0000-000034240000}"/>
    <cellStyle name="RISKtopEdge 12 2" xfId="9267" xr:uid="{00000000-0005-0000-0000-000035240000}"/>
    <cellStyle name="RISKtopEdge 12 2 2" xfId="9268" xr:uid="{00000000-0005-0000-0000-000036240000}"/>
    <cellStyle name="RISKtopEdge 12 3" xfId="9269" xr:uid="{00000000-0005-0000-0000-000037240000}"/>
    <cellStyle name="RISKtopEdge 13" xfId="9270" xr:uid="{00000000-0005-0000-0000-000038240000}"/>
    <cellStyle name="RISKtopEdge 13 2" xfId="9271" xr:uid="{00000000-0005-0000-0000-000039240000}"/>
    <cellStyle name="RISKtopEdge 13 2 2" xfId="9272" xr:uid="{00000000-0005-0000-0000-00003A240000}"/>
    <cellStyle name="RISKtopEdge 13 3" xfId="9273" xr:uid="{00000000-0005-0000-0000-00003B240000}"/>
    <cellStyle name="RISKtopEdge 14" xfId="9274" xr:uid="{00000000-0005-0000-0000-00003C240000}"/>
    <cellStyle name="RISKtopEdge 14 2" xfId="9275" xr:uid="{00000000-0005-0000-0000-00003D240000}"/>
    <cellStyle name="RISKtopEdge 14 2 2" xfId="9276" xr:uid="{00000000-0005-0000-0000-00003E240000}"/>
    <cellStyle name="RISKtopEdge 14 3" xfId="9277" xr:uid="{00000000-0005-0000-0000-00003F240000}"/>
    <cellStyle name="RISKtopEdge 15" xfId="9278" xr:uid="{00000000-0005-0000-0000-000040240000}"/>
    <cellStyle name="RISKtopEdge 15 2" xfId="9279" xr:uid="{00000000-0005-0000-0000-000041240000}"/>
    <cellStyle name="RISKtopEdge 15 2 2" xfId="9280" xr:uid="{00000000-0005-0000-0000-000042240000}"/>
    <cellStyle name="RISKtopEdge 15 3" xfId="9281" xr:uid="{00000000-0005-0000-0000-000043240000}"/>
    <cellStyle name="RISKtopEdge 16" xfId="9282" xr:uid="{00000000-0005-0000-0000-000044240000}"/>
    <cellStyle name="RISKtopEdge 16 2" xfId="9283" xr:uid="{00000000-0005-0000-0000-000045240000}"/>
    <cellStyle name="RISKtopEdge 16 2 2" xfId="9284" xr:uid="{00000000-0005-0000-0000-000046240000}"/>
    <cellStyle name="RISKtopEdge 16 3" xfId="9285" xr:uid="{00000000-0005-0000-0000-000047240000}"/>
    <cellStyle name="RISKtopEdge 17" xfId="9286" xr:uid="{00000000-0005-0000-0000-000048240000}"/>
    <cellStyle name="RISKtopEdge 17 2" xfId="9287" xr:uid="{00000000-0005-0000-0000-000049240000}"/>
    <cellStyle name="RISKtopEdge 17 2 2" xfId="9288" xr:uid="{00000000-0005-0000-0000-00004A240000}"/>
    <cellStyle name="RISKtopEdge 17 3" xfId="9289" xr:uid="{00000000-0005-0000-0000-00004B240000}"/>
    <cellStyle name="RISKtopEdge 18" xfId="9290" xr:uid="{00000000-0005-0000-0000-00004C240000}"/>
    <cellStyle name="RISKtopEdge 18 2" xfId="9291" xr:uid="{00000000-0005-0000-0000-00004D240000}"/>
    <cellStyle name="RISKtopEdge 18 2 2" xfId="9292" xr:uid="{00000000-0005-0000-0000-00004E240000}"/>
    <cellStyle name="RISKtopEdge 18 3" xfId="9293" xr:uid="{00000000-0005-0000-0000-00004F240000}"/>
    <cellStyle name="RISKtopEdge 19" xfId="9294" xr:uid="{00000000-0005-0000-0000-000050240000}"/>
    <cellStyle name="RISKtopEdge 19 2" xfId="9295" xr:uid="{00000000-0005-0000-0000-000051240000}"/>
    <cellStyle name="RISKtopEdge 19 2 2" xfId="9296" xr:uid="{00000000-0005-0000-0000-000052240000}"/>
    <cellStyle name="RISKtopEdge 19 3" xfId="9297" xr:uid="{00000000-0005-0000-0000-000053240000}"/>
    <cellStyle name="RISKtopEdge 2" xfId="9298" xr:uid="{00000000-0005-0000-0000-000054240000}"/>
    <cellStyle name="RISKtopEdge 2 2" xfId="9299" xr:uid="{00000000-0005-0000-0000-000055240000}"/>
    <cellStyle name="RISKtopEdge 2 2 2" xfId="9300" xr:uid="{00000000-0005-0000-0000-000056240000}"/>
    <cellStyle name="RISKtopEdge 2 3" xfId="9301" xr:uid="{00000000-0005-0000-0000-000057240000}"/>
    <cellStyle name="RISKtopEdge 2 3 2" xfId="9302" xr:uid="{00000000-0005-0000-0000-000058240000}"/>
    <cellStyle name="RISKtopEdge 2 4" xfId="9303" xr:uid="{00000000-0005-0000-0000-000059240000}"/>
    <cellStyle name="RISKtopEdge 20" xfId="9304" xr:uid="{00000000-0005-0000-0000-00005A240000}"/>
    <cellStyle name="RISKtopEdge 20 2" xfId="9305" xr:uid="{00000000-0005-0000-0000-00005B240000}"/>
    <cellStyle name="RISKtopEdge 20 2 2" xfId="9306" xr:uid="{00000000-0005-0000-0000-00005C240000}"/>
    <cellStyle name="RISKtopEdge 20 3" xfId="9307" xr:uid="{00000000-0005-0000-0000-00005D240000}"/>
    <cellStyle name="RISKtopEdge 21" xfId="9308" xr:uid="{00000000-0005-0000-0000-00005E240000}"/>
    <cellStyle name="RISKtopEdge 21 2" xfId="9309" xr:uid="{00000000-0005-0000-0000-00005F240000}"/>
    <cellStyle name="RISKtopEdge 21 2 2" xfId="9310" xr:uid="{00000000-0005-0000-0000-000060240000}"/>
    <cellStyle name="RISKtopEdge 21 3" xfId="9311" xr:uid="{00000000-0005-0000-0000-000061240000}"/>
    <cellStyle name="RISKtopEdge 22" xfId="9312" xr:uid="{00000000-0005-0000-0000-000062240000}"/>
    <cellStyle name="RISKtopEdge 22 2" xfId="9313" xr:uid="{00000000-0005-0000-0000-000063240000}"/>
    <cellStyle name="RISKtopEdge 22 2 2" xfId="9314" xr:uid="{00000000-0005-0000-0000-000064240000}"/>
    <cellStyle name="RISKtopEdge 22 3" xfId="9315" xr:uid="{00000000-0005-0000-0000-000065240000}"/>
    <cellStyle name="RISKtopEdge 23" xfId="9316" xr:uid="{00000000-0005-0000-0000-000066240000}"/>
    <cellStyle name="RISKtopEdge 23 2" xfId="9317" xr:uid="{00000000-0005-0000-0000-000067240000}"/>
    <cellStyle name="RISKtopEdge 24" xfId="9318" xr:uid="{00000000-0005-0000-0000-000068240000}"/>
    <cellStyle name="RISKtopEdge 24 2" xfId="9319" xr:uid="{00000000-0005-0000-0000-000069240000}"/>
    <cellStyle name="RISKtopEdge 25" xfId="9320" xr:uid="{00000000-0005-0000-0000-00006A240000}"/>
    <cellStyle name="RISKtopEdge 3" xfId="9321" xr:uid="{00000000-0005-0000-0000-00006B240000}"/>
    <cellStyle name="RISKtopEdge 3 2" xfId="9322" xr:uid="{00000000-0005-0000-0000-00006C240000}"/>
    <cellStyle name="RISKtopEdge 3 2 2" xfId="9323" xr:uid="{00000000-0005-0000-0000-00006D240000}"/>
    <cellStyle name="RISKtopEdge 3 3" xfId="9324" xr:uid="{00000000-0005-0000-0000-00006E240000}"/>
    <cellStyle name="RISKtopEdge 4" xfId="9325" xr:uid="{00000000-0005-0000-0000-00006F240000}"/>
    <cellStyle name="RISKtopEdge 4 2" xfId="9326" xr:uid="{00000000-0005-0000-0000-000070240000}"/>
    <cellStyle name="RISKtopEdge 4 2 2" xfId="9327" xr:uid="{00000000-0005-0000-0000-000071240000}"/>
    <cellStyle name="RISKtopEdge 4 3" xfId="9328" xr:uid="{00000000-0005-0000-0000-000072240000}"/>
    <cellStyle name="RISKtopEdge 5" xfId="9329" xr:uid="{00000000-0005-0000-0000-000073240000}"/>
    <cellStyle name="RISKtopEdge 5 2" xfId="9330" xr:uid="{00000000-0005-0000-0000-000074240000}"/>
    <cellStyle name="RISKtopEdge 5 2 2" xfId="9331" xr:uid="{00000000-0005-0000-0000-000075240000}"/>
    <cellStyle name="RISKtopEdge 5 3" xfId="9332" xr:uid="{00000000-0005-0000-0000-000076240000}"/>
    <cellStyle name="RISKtopEdge 6" xfId="9333" xr:uid="{00000000-0005-0000-0000-000077240000}"/>
    <cellStyle name="RISKtopEdge 6 2" xfId="9334" xr:uid="{00000000-0005-0000-0000-000078240000}"/>
    <cellStyle name="RISKtopEdge 6 2 2" xfId="9335" xr:uid="{00000000-0005-0000-0000-000079240000}"/>
    <cellStyle name="RISKtopEdge 6 3" xfId="9336" xr:uid="{00000000-0005-0000-0000-00007A240000}"/>
    <cellStyle name="RISKtopEdge 7" xfId="9337" xr:uid="{00000000-0005-0000-0000-00007B240000}"/>
    <cellStyle name="RISKtopEdge 7 2" xfId="9338" xr:uid="{00000000-0005-0000-0000-00007C240000}"/>
    <cellStyle name="RISKtopEdge 7 2 2" xfId="9339" xr:uid="{00000000-0005-0000-0000-00007D240000}"/>
    <cellStyle name="RISKtopEdge 7 3" xfId="9340" xr:uid="{00000000-0005-0000-0000-00007E240000}"/>
    <cellStyle name="RISKtopEdge 8" xfId="9341" xr:uid="{00000000-0005-0000-0000-00007F240000}"/>
    <cellStyle name="RISKtopEdge 8 2" xfId="9342" xr:uid="{00000000-0005-0000-0000-000080240000}"/>
    <cellStyle name="RISKtopEdge 8 2 2" xfId="9343" xr:uid="{00000000-0005-0000-0000-000081240000}"/>
    <cellStyle name="RISKtopEdge 8 3" xfId="9344" xr:uid="{00000000-0005-0000-0000-000082240000}"/>
    <cellStyle name="RISKtopEdge 9" xfId="9345" xr:uid="{00000000-0005-0000-0000-000083240000}"/>
    <cellStyle name="RISKtopEdge 9 2" xfId="9346" xr:uid="{00000000-0005-0000-0000-000084240000}"/>
    <cellStyle name="RISKtopEdge 9 2 2" xfId="9347" xr:uid="{00000000-0005-0000-0000-000085240000}"/>
    <cellStyle name="RISKtopEdge 9 3" xfId="9348" xr:uid="{00000000-0005-0000-0000-000086240000}"/>
    <cellStyle name="Row heading" xfId="9349" xr:uid="{00000000-0005-0000-0000-000087240000}"/>
    <cellStyle name="scaled" xfId="9350" xr:uid="{00000000-0005-0000-0000-000088240000}"/>
    <cellStyle name="Section Break" xfId="9351" xr:uid="{00000000-0005-0000-0000-000089240000}"/>
    <cellStyle name="Section Break: parent row" xfId="9352" xr:uid="{00000000-0005-0000-0000-00008A240000}"/>
    <cellStyle name="Sheet Title" xfId="9353" xr:uid="{00000000-0005-0000-0000-00008B240000}"/>
    <cellStyle name="Source Hed" xfId="9354" xr:uid="{00000000-0005-0000-0000-00008C240000}"/>
    <cellStyle name="Source Letter" xfId="9355" xr:uid="{00000000-0005-0000-0000-00008D240000}"/>
    <cellStyle name="Source Superscript" xfId="9356" xr:uid="{00000000-0005-0000-0000-00008E240000}"/>
    <cellStyle name="Source Superscript 2" xfId="9357" xr:uid="{00000000-0005-0000-0000-00008F240000}"/>
    <cellStyle name="Source Text" xfId="9358" xr:uid="{00000000-0005-0000-0000-000090240000}"/>
    <cellStyle name="Source Text 2" xfId="9359" xr:uid="{00000000-0005-0000-0000-000091240000}"/>
    <cellStyle name="Source Text 3" xfId="9360" xr:uid="{00000000-0005-0000-0000-000092240000}"/>
    <cellStyle name="State" xfId="9361" xr:uid="{00000000-0005-0000-0000-000093240000}"/>
    <cellStyle name="Style 1" xfId="9362" xr:uid="{00000000-0005-0000-0000-000094240000}"/>
    <cellStyle name="Superscript" xfId="9363" xr:uid="{00000000-0005-0000-0000-000095240000}"/>
    <cellStyle name="Superscript 10" xfId="9364" xr:uid="{00000000-0005-0000-0000-000096240000}"/>
    <cellStyle name="Superscript 11" xfId="9365" xr:uid="{00000000-0005-0000-0000-000097240000}"/>
    <cellStyle name="Superscript 2" xfId="9366" xr:uid="{00000000-0005-0000-0000-000098240000}"/>
    <cellStyle name="Superscript 2 10" xfId="9367" xr:uid="{00000000-0005-0000-0000-000099240000}"/>
    <cellStyle name="Superscript 2 2" xfId="9368" xr:uid="{00000000-0005-0000-0000-00009A240000}"/>
    <cellStyle name="Superscript 2 2 2" xfId="9369" xr:uid="{00000000-0005-0000-0000-00009B240000}"/>
    <cellStyle name="Superscript 2 2 2 2" xfId="9370" xr:uid="{00000000-0005-0000-0000-00009C240000}"/>
    <cellStyle name="Superscript 2 2 2 2 2" xfId="9371" xr:uid="{00000000-0005-0000-0000-00009D240000}"/>
    <cellStyle name="Superscript 2 2 2 2 2 2" xfId="9372" xr:uid="{00000000-0005-0000-0000-00009E240000}"/>
    <cellStyle name="Superscript 2 2 2 2 2 2 2" xfId="9373" xr:uid="{00000000-0005-0000-0000-00009F240000}"/>
    <cellStyle name="Superscript 2 2 2 2 2 3" xfId="9374" xr:uid="{00000000-0005-0000-0000-0000A0240000}"/>
    <cellStyle name="Superscript 2 2 2 2 3" xfId="9375" xr:uid="{00000000-0005-0000-0000-0000A1240000}"/>
    <cellStyle name="Superscript 2 2 2 2 3 2" xfId="9376" xr:uid="{00000000-0005-0000-0000-0000A2240000}"/>
    <cellStyle name="Superscript 2 2 2 2 4" xfId="9377" xr:uid="{00000000-0005-0000-0000-0000A3240000}"/>
    <cellStyle name="Superscript 2 2 2 3" xfId="9378" xr:uid="{00000000-0005-0000-0000-0000A4240000}"/>
    <cellStyle name="Superscript 2 2 2 3 2" xfId="9379" xr:uid="{00000000-0005-0000-0000-0000A5240000}"/>
    <cellStyle name="Superscript 2 2 2 3 2 2" xfId="9380" xr:uid="{00000000-0005-0000-0000-0000A6240000}"/>
    <cellStyle name="Superscript 2 2 2 3 2 2 2" xfId="9381" xr:uid="{00000000-0005-0000-0000-0000A7240000}"/>
    <cellStyle name="Superscript 2 2 2 3 2 3" xfId="9382" xr:uid="{00000000-0005-0000-0000-0000A8240000}"/>
    <cellStyle name="Superscript 2 2 2 3 3" xfId="9383" xr:uid="{00000000-0005-0000-0000-0000A9240000}"/>
    <cellStyle name="Superscript 2 2 2 3 3 2" xfId="9384" xr:uid="{00000000-0005-0000-0000-0000AA240000}"/>
    <cellStyle name="Superscript 2 2 2 3 4" xfId="9385" xr:uid="{00000000-0005-0000-0000-0000AB240000}"/>
    <cellStyle name="Superscript 2 2 2 4" xfId="9386" xr:uid="{00000000-0005-0000-0000-0000AC240000}"/>
    <cellStyle name="Superscript 2 2 2 4 2" xfId="9387" xr:uid="{00000000-0005-0000-0000-0000AD240000}"/>
    <cellStyle name="Superscript 2 2 2 4 2 2" xfId="9388" xr:uid="{00000000-0005-0000-0000-0000AE240000}"/>
    <cellStyle name="Superscript 2 2 2 4 3" xfId="9389" xr:uid="{00000000-0005-0000-0000-0000AF240000}"/>
    <cellStyle name="Superscript 2 2 2 5" xfId="9390" xr:uid="{00000000-0005-0000-0000-0000B0240000}"/>
    <cellStyle name="Superscript 2 2 3" xfId="9391" xr:uid="{00000000-0005-0000-0000-0000B1240000}"/>
    <cellStyle name="Superscript 2 2 3 2" xfId="9392" xr:uid="{00000000-0005-0000-0000-0000B2240000}"/>
    <cellStyle name="Superscript 2 2 3 2 2" xfId="9393" xr:uid="{00000000-0005-0000-0000-0000B3240000}"/>
    <cellStyle name="Superscript 2 2 3 2 2 2" xfId="9394" xr:uid="{00000000-0005-0000-0000-0000B4240000}"/>
    <cellStyle name="Superscript 2 2 3 2 2 2 2" xfId="9395" xr:uid="{00000000-0005-0000-0000-0000B5240000}"/>
    <cellStyle name="Superscript 2 2 3 2 2 3" xfId="9396" xr:uid="{00000000-0005-0000-0000-0000B6240000}"/>
    <cellStyle name="Superscript 2 2 3 2 3" xfId="9397" xr:uid="{00000000-0005-0000-0000-0000B7240000}"/>
    <cellStyle name="Superscript 2 2 3 2 3 2" xfId="9398" xr:uid="{00000000-0005-0000-0000-0000B8240000}"/>
    <cellStyle name="Superscript 2 2 3 2 4" xfId="9399" xr:uid="{00000000-0005-0000-0000-0000B9240000}"/>
    <cellStyle name="Superscript 2 2 3 3" xfId="9400" xr:uid="{00000000-0005-0000-0000-0000BA240000}"/>
    <cellStyle name="Superscript 2 2 3 3 2" xfId="9401" xr:uid="{00000000-0005-0000-0000-0000BB240000}"/>
    <cellStyle name="Superscript 2 2 3 3 2 2" xfId="9402" xr:uid="{00000000-0005-0000-0000-0000BC240000}"/>
    <cellStyle name="Superscript 2 2 3 3 2 2 2" xfId="9403" xr:uid="{00000000-0005-0000-0000-0000BD240000}"/>
    <cellStyle name="Superscript 2 2 3 3 2 3" xfId="9404" xr:uid="{00000000-0005-0000-0000-0000BE240000}"/>
    <cellStyle name="Superscript 2 2 3 3 3" xfId="9405" xr:uid="{00000000-0005-0000-0000-0000BF240000}"/>
    <cellStyle name="Superscript 2 2 3 3 3 2" xfId="9406" xr:uid="{00000000-0005-0000-0000-0000C0240000}"/>
    <cellStyle name="Superscript 2 2 3 3 4" xfId="9407" xr:uid="{00000000-0005-0000-0000-0000C1240000}"/>
    <cellStyle name="Superscript 2 2 3 4" xfId="9408" xr:uid="{00000000-0005-0000-0000-0000C2240000}"/>
    <cellStyle name="Superscript 2 2 3 4 2" xfId="9409" xr:uid="{00000000-0005-0000-0000-0000C3240000}"/>
    <cellStyle name="Superscript 2 2 3 4 2 2" xfId="9410" xr:uid="{00000000-0005-0000-0000-0000C4240000}"/>
    <cellStyle name="Superscript 2 2 3 4 3" xfId="9411" xr:uid="{00000000-0005-0000-0000-0000C5240000}"/>
    <cellStyle name="Superscript 2 2 3 5" xfId="9412" xr:uid="{00000000-0005-0000-0000-0000C6240000}"/>
    <cellStyle name="Superscript 2 2 4" xfId="9413" xr:uid="{00000000-0005-0000-0000-0000C7240000}"/>
    <cellStyle name="Superscript 2 2 4 2" xfId="9414" xr:uid="{00000000-0005-0000-0000-0000C8240000}"/>
    <cellStyle name="Superscript 2 2 4 2 2" xfId="9415" xr:uid="{00000000-0005-0000-0000-0000C9240000}"/>
    <cellStyle name="Superscript 2 2 4 2 2 2" xfId="9416" xr:uid="{00000000-0005-0000-0000-0000CA240000}"/>
    <cellStyle name="Superscript 2 2 4 2 3" xfId="9417" xr:uid="{00000000-0005-0000-0000-0000CB240000}"/>
    <cellStyle name="Superscript 2 2 4 3" xfId="9418" xr:uid="{00000000-0005-0000-0000-0000CC240000}"/>
    <cellStyle name="Superscript 2 2 4 3 2" xfId="9419" xr:uid="{00000000-0005-0000-0000-0000CD240000}"/>
    <cellStyle name="Superscript 2 2 4 4" xfId="9420" xr:uid="{00000000-0005-0000-0000-0000CE240000}"/>
    <cellStyle name="Superscript 2 2 5" xfId="9421" xr:uid="{00000000-0005-0000-0000-0000CF240000}"/>
    <cellStyle name="Superscript 2 2 5 2" xfId="9422" xr:uid="{00000000-0005-0000-0000-0000D0240000}"/>
    <cellStyle name="Superscript 2 2 5 2 2" xfId="9423" xr:uid="{00000000-0005-0000-0000-0000D1240000}"/>
    <cellStyle name="Superscript 2 2 5 2 2 2" xfId="9424" xr:uid="{00000000-0005-0000-0000-0000D2240000}"/>
    <cellStyle name="Superscript 2 2 5 2 3" xfId="9425" xr:uid="{00000000-0005-0000-0000-0000D3240000}"/>
    <cellStyle name="Superscript 2 2 5 3" xfId="9426" xr:uid="{00000000-0005-0000-0000-0000D4240000}"/>
    <cellStyle name="Superscript 2 2 5 3 2" xfId="9427" xr:uid="{00000000-0005-0000-0000-0000D5240000}"/>
    <cellStyle name="Superscript 2 2 5 4" xfId="9428" xr:uid="{00000000-0005-0000-0000-0000D6240000}"/>
    <cellStyle name="Superscript 2 2 6" xfId="9429" xr:uid="{00000000-0005-0000-0000-0000D7240000}"/>
    <cellStyle name="Superscript 2 2 6 2" xfId="9430" xr:uid="{00000000-0005-0000-0000-0000D8240000}"/>
    <cellStyle name="Superscript 2 2 6 2 2" xfId="9431" xr:uid="{00000000-0005-0000-0000-0000D9240000}"/>
    <cellStyle name="Superscript 2 2 6 3" xfId="9432" xr:uid="{00000000-0005-0000-0000-0000DA240000}"/>
    <cellStyle name="Superscript 2 2 7" xfId="9433" xr:uid="{00000000-0005-0000-0000-0000DB240000}"/>
    <cellStyle name="Superscript 2 3" xfId="9434" xr:uid="{00000000-0005-0000-0000-0000DC240000}"/>
    <cellStyle name="Superscript 2 3 2" xfId="9435" xr:uid="{00000000-0005-0000-0000-0000DD240000}"/>
    <cellStyle name="Superscript 2 3 2 2" xfId="9436" xr:uid="{00000000-0005-0000-0000-0000DE240000}"/>
    <cellStyle name="Superscript 2 3 2 2 2" xfId="9437" xr:uid="{00000000-0005-0000-0000-0000DF240000}"/>
    <cellStyle name="Superscript 2 3 2 2 2 2" xfId="9438" xr:uid="{00000000-0005-0000-0000-0000E0240000}"/>
    <cellStyle name="Superscript 2 3 2 2 2 2 2" xfId="9439" xr:uid="{00000000-0005-0000-0000-0000E1240000}"/>
    <cellStyle name="Superscript 2 3 2 2 2 3" xfId="9440" xr:uid="{00000000-0005-0000-0000-0000E2240000}"/>
    <cellStyle name="Superscript 2 3 2 2 3" xfId="9441" xr:uid="{00000000-0005-0000-0000-0000E3240000}"/>
    <cellStyle name="Superscript 2 3 2 2 3 2" xfId="9442" xr:uid="{00000000-0005-0000-0000-0000E4240000}"/>
    <cellStyle name="Superscript 2 3 2 2 4" xfId="9443" xr:uid="{00000000-0005-0000-0000-0000E5240000}"/>
    <cellStyle name="Superscript 2 3 2 3" xfId="9444" xr:uid="{00000000-0005-0000-0000-0000E6240000}"/>
    <cellStyle name="Superscript 2 3 2 3 2" xfId="9445" xr:uid="{00000000-0005-0000-0000-0000E7240000}"/>
    <cellStyle name="Superscript 2 3 2 3 2 2" xfId="9446" xr:uid="{00000000-0005-0000-0000-0000E8240000}"/>
    <cellStyle name="Superscript 2 3 2 3 2 2 2" xfId="9447" xr:uid="{00000000-0005-0000-0000-0000E9240000}"/>
    <cellStyle name="Superscript 2 3 2 3 2 3" xfId="9448" xr:uid="{00000000-0005-0000-0000-0000EA240000}"/>
    <cellStyle name="Superscript 2 3 2 3 3" xfId="9449" xr:uid="{00000000-0005-0000-0000-0000EB240000}"/>
    <cellStyle name="Superscript 2 3 2 3 3 2" xfId="9450" xr:uid="{00000000-0005-0000-0000-0000EC240000}"/>
    <cellStyle name="Superscript 2 3 2 3 4" xfId="9451" xr:uid="{00000000-0005-0000-0000-0000ED240000}"/>
    <cellStyle name="Superscript 2 3 2 4" xfId="9452" xr:uid="{00000000-0005-0000-0000-0000EE240000}"/>
    <cellStyle name="Superscript 2 3 2 4 2" xfId="9453" xr:uid="{00000000-0005-0000-0000-0000EF240000}"/>
    <cellStyle name="Superscript 2 3 2 4 2 2" xfId="9454" xr:uid="{00000000-0005-0000-0000-0000F0240000}"/>
    <cellStyle name="Superscript 2 3 2 4 3" xfId="9455" xr:uid="{00000000-0005-0000-0000-0000F1240000}"/>
    <cellStyle name="Superscript 2 3 2 5" xfId="9456" xr:uid="{00000000-0005-0000-0000-0000F2240000}"/>
    <cellStyle name="Superscript 2 3 3" xfId="9457" xr:uid="{00000000-0005-0000-0000-0000F3240000}"/>
    <cellStyle name="Superscript 2 3 3 2" xfId="9458" xr:uid="{00000000-0005-0000-0000-0000F4240000}"/>
    <cellStyle name="Superscript 2 3 3 2 2" xfId="9459" xr:uid="{00000000-0005-0000-0000-0000F5240000}"/>
    <cellStyle name="Superscript 2 3 3 2 2 2" xfId="9460" xr:uid="{00000000-0005-0000-0000-0000F6240000}"/>
    <cellStyle name="Superscript 2 3 3 2 2 2 2" xfId="9461" xr:uid="{00000000-0005-0000-0000-0000F7240000}"/>
    <cellStyle name="Superscript 2 3 3 2 2 3" xfId="9462" xr:uid="{00000000-0005-0000-0000-0000F8240000}"/>
    <cellStyle name="Superscript 2 3 3 2 3" xfId="9463" xr:uid="{00000000-0005-0000-0000-0000F9240000}"/>
    <cellStyle name="Superscript 2 3 3 2 3 2" xfId="9464" xr:uid="{00000000-0005-0000-0000-0000FA240000}"/>
    <cellStyle name="Superscript 2 3 3 2 4" xfId="9465" xr:uid="{00000000-0005-0000-0000-0000FB240000}"/>
    <cellStyle name="Superscript 2 3 3 3" xfId="9466" xr:uid="{00000000-0005-0000-0000-0000FC240000}"/>
    <cellStyle name="Superscript 2 3 3 3 2" xfId="9467" xr:uid="{00000000-0005-0000-0000-0000FD240000}"/>
    <cellStyle name="Superscript 2 3 3 3 2 2" xfId="9468" xr:uid="{00000000-0005-0000-0000-0000FE240000}"/>
    <cellStyle name="Superscript 2 3 3 3 2 2 2" xfId="9469" xr:uid="{00000000-0005-0000-0000-0000FF240000}"/>
    <cellStyle name="Superscript 2 3 3 3 2 3" xfId="9470" xr:uid="{00000000-0005-0000-0000-000000250000}"/>
    <cellStyle name="Superscript 2 3 3 3 3" xfId="9471" xr:uid="{00000000-0005-0000-0000-000001250000}"/>
    <cellStyle name="Superscript 2 3 3 3 3 2" xfId="9472" xr:uid="{00000000-0005-0000-0000-000002250000}"/>
    <cellStyle name="Superscript 2 3 3 3 4" xfId="9473" xr:uid="{00000000-0005-0000-0000-000003250000}"/>
    <cellStyle name="Superscript 2 3 3 4" xfId="9474" xr:uid="{00000000-0005-0000-0000-000004250000}"/>
    <cellStyle name="Superscript 2 3 3 4 2" xfId="9475" xr:uid="{00000000-0005-0000-0000-000005250000}"/>
    <cellStyle name="Superscript 2 3 3 4 2 2" xfId="9476" xr:uid="{00000000-0005-0000-0000-000006250000}"/>
    <cellStyle name="Superscript 2 3 3 4 3" xfId="9477" xr:uid="{00000000-0005-0000-0000-000007250000}"/>
    <cellStyle name="Superscript 2 3 3 5" xfId="9478" xr:uid="{00000000-0005-0000-0000-000008250000}"/>
    <cellStyle name="Superscript 2 3 4" xfId="9479" xr:uid="{00000000-0005-0000-0000-000009250000}"/>
    <cellStyle name="Superscript 2 3 4 2" xfId="9480" xr:uid="{00000000-0005-0000-0000-00000A250000}"/>
    <cellStyle name="Superscript 2 3 4 2 2" xfId="9481" xr:uid="{00000000-0005-0000-0000-00000B250000}"/>
    <cellStyle name="Superscript 2 3 4 2 2 2" xfId="9482" xr:uid="{00000000-0005-0000-0000-00000C250000}"/>
    <cellStyle name="Superscript 2 3 4 2 3" xfId="9483" xr:uid="{00000000-0005-0000-0000-00000D250000}"/>
    <cellStyle name="Superscript 2 3 4 3" xfId="9484" xr:uid="{00000000-0005-0000-0000-00000E250000}"/>
    <cellStyle name="Superscript 2 3 4 3 2" xfId="9485" xr:uid="{00000000-0005-0000-0000-00000F250000}"/>
    <cellStyle name="Superscript 2 3 4 4" xfId="9486" xr:uid="{00000000-0005-0000-0000-000010250000}"/>
    <cellStyle name="Superscript 2 3 5" xfId="9487" xr:uid="{00000000-0005-0000-0000-000011250000}"/>
    <cellStyle name="Superscript 2 3 5 2" xfId="9488" xr:uid="{00000000-0005-0000-0000-000012250000}"/>
    <cellStyle name="Superscript 2 3 5 2 2" xfId="9489" xr:uid="{00000000-0005-0000-0000-000013250000}"/>
    <cellStyle name="Superscript 2 3 5 2 2 2" xfId="9490" xr:uid="{00000000-0005-0000-0000-000014250000}"/>
    <cellStyle name="Superscript 2 3 5 2 3" xfId="9491" xr:uid="{00000000-0005-0000-0000-000015250000}"/>
    <cellStyle name="Superscript 2 3 5 3" xfId="9492" xr:uid="{00000000-0005-0000-0000-000016250000}"/>
    <cellStyle name="Superscript 2 3 5 3 2" xfId="9493" xr:uid="{00000000-0005-0000-0000-000017250000}"/>
    <cellStyle name="Superscript 2 3 5 4" xfId="9494" xr:uid="{00000000-0005-0000-0000-000018250000}"/>
    <cellStyle name="Superscript 2 3 6" xfId="9495" xr:uid="{00000000-0005-0000-0000-000019250000}"/>
    <cellStyle name="Superscript 2 3 6 2" xfId="9496" xr:uid="{00000000-0005-0000-0000-00001A250000}"/>
    <cellStyle name="Superscript 2 3 6 2 2" xfId="9497" xr:uid="{00000000-0005-0000-0000-00001B250000}"/>
    <cellStyle name="Superscript 2 3 6 3" xfId="9498" xr:uid="{00000000-0005-0000-0000-00001C250000}"/>
    <cellStyle name="Superscript 2 3 7" xfId="9499" xr:uid="{00000000-0005-0000-0000-00001D250000}"/>
    <cellStyle name="Superscript 2 4" xfId="9500" xr:uid="{00000000-0005-0000-0000-00001E250000}"/>
    <cellStyle name="Superscript 2 4 2" xfId="9501" xr:uid="{00000000-0005-0000-0000-00001F250000}"/>
    <cellStyle name="Superscript 2 4 2 2" xfId="9502" xr:uid="{00000000-0005-0000-0000-000020250000}"/>
    <cellStyle name="Superscript 2 4 2 2 2" xfId="9503" xr:uid="{00000000-0005-0000-0000-000021250000}"/>
    <cellStyle name="Superscript 2 4 2 2 2 2" xfId="9504" xr:uid="{00000000-0005-0000-0000-000022250000}"/>
    <cellStyle name="Superscript 2 4 2 2 3" xfId="9505" xr:uid="{00000000-0005-0000-0000-000023250000}"/>
    <cellStyle name="Superscript 2 4 2 3" xfId="9506" xr:uid="{00000000-0005-0000-0000-000024250000}"/>
    <cellStyle name="Superscript 2 4 2 3 2" xfId="9507" xr:uid="{00000000-0005-0000-0000-000025250000}"/>
    <cellStyle name="Superscript 2 4 2 4" xfId="9508" xr:uid="{00000000-0005-0000-0000-000026250000}"/>
    <cellStyle name="Superscript 2 4 3" xfId="9509" xr:uid="{00000000-0005-0000-0000-000027250000}"/>
    <cellStyle name="Superscript 2 4 3 2" xfId="9510" xr:uid="{00000000-0005-0000-0000-000028250000}"/>
    <cellStyle name="Superscript 2 4 3 2 2" xfId="9511" xr:uid="{00000000-0005-0000-0000-000029250000}"/>
    <cellStyle name="Superscript 2 4 3 2 2 2" xfId="9512" xr:uid="{00000000-0005-0000-0000-00002A250000}"/>
    <cellStyle name="Superscript 2 4 3 2 3" xfId="9513" xr:uid="{00000000-0005-0000-0000-00002B250000}"/>
    <cellStyle name="Superscript 2 4 3 3" xfId="9514" xr:uid="{00000000-0005-0000-0000-00002C250000}"/>
    <cellStyle name="Superscript 2 4 3 3 2" xfId="9515" xr:uid="{00000000-0005-0000-0000-00002D250000}"/>
    <cellStyle name="Superscript 2 4 3 4" xfId="9516" xr:uid="{00000000-0005-0000-0000-00002E250000}"/>
    <cellStyle name="Superscript 2 4 4" xfId="9517" xr:uid="{00000000-0005-0000-0000-00002F250000}"/>
    <cellStyle name="Superscript 2 4 4 2" xfId="9518" xr:uid="{00000000-0005-0000-0000-000030250000}"/>
    <cellStyle name="Superscript 2 4 4 2 2" xfId="9519" xr:uid="{00000000-0005-0000-0000-000031250000}"/>
    <cellStyle name="Superscript 2 4 4 3" xfId="9520" xr:uid="{00000000-0005-0000-0000-000032250000}"/>
    <cellStyle name="Superscript 2 4 5" xfId="9521" xr:uid="{00000000-0005-0000-0000-000033250000}"/>
    <cellStyle name="Superscript 2 5" xfId="9522" xr:uid="{00000000-0005-0000-0000-000034250000}"/>
    <cellStyle name="Superscript 2 5 2" xfId="9523" xr:uid="{00000000-0005-0000-0000-000035250000}"/>
    <cellStyle name="Superscript 2 5 2 2" xfId="9524" xr:uid="{00000000-0005-0000-0000-000036250000}"/>
    <cellStyle name="Superscript 2 5 2 2 2" xfId="9525" xr:uid="{00000000-0005-0000-0000-000037250000}"/>
    <cellStyle name="Superscript 2 5 2 2 2 2" xfId="9526" xr:uid="{00000000-0005-0000-0000-000038250000}"/>
    <cellStyle name="Superscript 2 5 2 2 3" xfId="9527" xr:uid="{00000000-0005-0000-0000-000039250000}"/>
    <cellStyle name="Superscript 2 5 2 3" xfId="9528" xr:uid="{00000000-0005-0000-0000-00003A250000}"/>
    <cellStyle name="Superscript 2 5 2 3 2" xfId="9529" xr:uid="{00000000-0005-0000-0000-00003B250000}"/>
    <cellStyle name="Superscript 2 5 2 4" xfId="9530" xr:uid="{00000000-0005-0000-0000-00003C250000}"/>
    <cellStyle name="Superscript 2 5 3" xfId="9531" xr:uid="{00000000-0005-0000-0000-00003D250000}"/>
    <cellStyle name="Superscript 2 5 3 2" xfId="9532" xr:uid="{00000000-0005-0000-0000-00003E250000}"/>
    <cellStyle name="Superscript 2 5 3 2 2" xfId="9533" xr:uid="{00000000-0005-0000-0000-00003F250000}"/>
    <cellStyle name="Superscript 2 5 3 2 2 2" xfId="9534" xr:uid="{00000000-0005-0000-0000-000040250000}"/>
    <cellStyle name="Superscript 2 5 3 2 3" xfId="9535" xr:uid="{00000000-0005-0000-0000-000041250000}"/>
    <cellStyle name="Superscript 2 5 3 3" xfId="9536" xr:uid="{00000000-0005-0000-0000-000042250000}"/>
    <cellStyle name="Superscript 2 5 3 3 2" xfId="9537" xr:uid="{00000000-0005-0000-0000-000043250000}"/>
    <cellStyle name="Superscript 2 5 3 4" xfId="9538" xr:uid="{00000000-0005-0000-0000-000044250000}"/>
    <cellStyle name="Superscript 2 5 4" xfId="9539" xr:uid="{00000000-0005-0000-0000-000045250000}"/>
    <cellStyle name="Superscript 2 5 4 2" xfId="9540" xr:uid="{00000000-0005-0000-0000-000046250000}"/>
    <cellStyle name="Superscript 2 5 4 2 2" xfId="9541" xr:uid="{00000000-0005-0000-0000-000047250000}"/>
    <cellStyle name="Superscript 2 5 4 3" xfId="9542" xr:uid="{00000000-0005-0000-0000-000048250000}"/>
    <cellStyle name="Superscript 2 5 5" xfId="9543" xr:uid="{00000000-0005-0000-0000-000049250000}"/>
    <cellStyle name="Superscript 2 6" xfId="9544" xr:uid="{00000000-0005-0000-0000-00004A250000}"/>
    <cellStyle name="Superscript 2 6 2" xfId="9545" xr:uid="{00000000-0005-0000-0000-00004B250000}"/>
    <cellStyle name="Superscript 2 6 2 2" xfId="9546" xr:uid="{00000000-0005-0000-0000-00004C250000}"/>
    <cellStyle name="Superscript 2 6 2 2 2" xfId="9547" xr:uid="{00000000-0005-0000-0000-00004D250000}"/>
    <cellStyle name="Superscript 2 6 2 2 2 2" xfId="9548" xr:uid="{00000000-0005-0000-0000-00004E250000}"/>
    <cellStyle name="Superscript 2 6 2 2 3" xfId="9549" xr:uid="{00000000-0005-0000-0000-00004F250000}"/>
    <cellStyle name="Superscript 2 6 2 3" xfId="9550" xr:uid="{00000000-0005-0000-0000-000050250000}"/>
    <cellStyle name="Superscript 2 6 2 3 2" xfId="9551" xr:uid="{00000000-0005-0000-0000-000051250000}"/>
    <cellStyle name="Superscript 2 6 2 4" xfId="9552" xr:uid="{00000000-0005-0000-0000-000052250000}"/>
    <cellStyle name="Superscript 2 6 3" xfId="9553" xr:uid="{00000000-0005-0000-0000-000053250000}"/>
    <cellStyle name="Superscript 2 6 3 2" xfId="9554" xr:uid="{00000000-0005-0000-0000-000054250000}"/>
    <cellStyle name="Superscript 2 6 3 2 2" xfId="9555" xr:uid="{00000000-0005-0000-0000-000055250000}"/>
    <cellStyle name="Superscript 2 6 3 3" xfId="9556" xr:uid="{00000000-0005-0000-0000-000056250000}"/>
    <cellStyle name="Superscript 2 6 4" xfId="9557" xr:uid="{00000000-0005-0000-0000-000057250000}"/>
    <cellStyle name="Superscript 2 6 4 2" xfId="9558" xr:uid="{00000000-0005-0000-0000-000058250000}"/>
    <cellStyle name="Superscript 2 6 5" xfId="9559" xr:uid="{00000000-0005-0000-0000-000059250000}"/>
    <cellStyle name="Superscript 2 7" xfId="9560" xr:uid="{00000000-0005-0000-0000-00005A250000}"/>
    <cellStyle name="Superscript 2 7 2" xfId="9561" xr:uid="{00000000-0005-0000-0000-00005B250000}"/>
    <cellStyle name="Superscript 2 7 2 2" xfId="9562" xr:uid="{00000000-0005-0000-0000-00005C250000}"/>
    <cellStyle name="Superscript 2 7 2 2 2" xfId="9563" xr:uid="{00000000-0005-0000-0000-00005D250000}"/>
    <cellStyle name="Superscript 2 7 2 3" xfId="9564" xr:uid="{00000000-0005-0000-0000-00005E250000}"/>
    <cellStyle name="Superscript 2 7 3" xfId="9565" xr:uid="{00000000-0005-0000-0000-00005F250000}"/>
    <cellStyle name="Superscript 2 7 3 2" xfId="9566" xr:uid="{00000000-0005-0000-0000-000060250000}"/>
    <cellStyle name="Superscript 2 7 4" xfId="9567" xr:uid="{00000000-0005-0000-0000-000061250000}"/>
    <cellStyle name="Superscript 2 8" xfId="9568" xr:uid="{00000000-0005-0000-0000-000062250000}"/>
    <cellStyle name="Superscript 2 9" xfId="9569" xr:uid="{00000000-0005-0000-0000-000063250000}"/>
    <cellStyle name="Superscript 3" xfId="9570" xr:uid="{00000000-0005-0000-0000-000064250000}"/>
    <cellStyle name="Superscript 3 2" xfId="9571" xr:uid="{00000000-0005-0000-0000-000065250000}"/>
    <cellStyle name="Superscript 3 2 2" xfId="9572" xr:uid="{00000000-0005-0000-0000-000066250000}"/>
    <cellStyle name="Superscript 3 2 2 2" xfId="9573" xr:uid="{00000000-0005-0000-0000-000067250000}"/>
    <cellStyle name="Superscript 3 2 2 2 2" xfId="9574" xr:uid="{00000000-0005-0000-0000-000068250000}"/>
    <cellStyle name="Superscript 3 2 2 2 2 2" xfId="9575" xr:uid="{00000000-0005-0000-0000-000069250000}"/>
    <cellStyle name="Superscript 3 2 2 2 2 2 2" xfId="9576" xr:uid="{00000000-0005-0000-0000-00006A250000}"/>
    <cellStyle name="Superscript 3 2 2 2 2 3" xfId="9577" xr:uid="{00000000-0005-0000-0000-00006B250000}"/>
    <cellStyle name="Superscript 3 2 2 2 3" xfId="9578" xr:uid="{00000000-0005-0000-0000-00006C250000}"/>
    <cellStyle name="Superscript 3 2 2 2 3 2" xfId="9579" xr:uid="{00000000-0005-0000-0000-00006D250000}"/>
    <cellStyle name="Superscript 3 2 2 2 4" xfId="9580" xr:uid="{00000000-0005-0000-0000-00006E250000}"/>
    <cellStyle name="Superscript 3 2 2 3" xfId="9581" xr:uid="{00000000-0005-0000-0000-00006F250000}"/>
    <cellStyle name="Superscript 3 2 2 3 2" xfId="9582" xr:uid="{00000000-0005-0000-0000-000070250000}"/>
    <cellStyle name="Superscript 3 2 2 3 2 2" xfId="9583" xr:uid="{00000000-0005-0000-0000-000071250000}"/>
    <cellStyle name="Superscript 3 2 2 3 2 2 2" xfId="9584" xr:uid="{00000000-0005-0000-0000-000072250000}"/>
    <cellStyle name="Superscript 3 2 2 3 2 3" xfId="9585" xr:uid="{00000000-0005-0000-0000-000073250000}"/>
    <cellStyle name="Superscript 3 2 2 3 3" xfId="9586" xr:uid="{00000000-0005-0000-0000-000074250000}"/>
    <cellStyle name="Superscript 3 2 2 3 3 2" xfId="9587" xr:uid="{00000000-0005-0000-0000-000075250000}"/>
    <cellStyle name="Superscript 3 2 2 3 4" xfId="9588" xr:uid="{00000000-0005-0000-0000-000076250000}"/>
    <cellStyle name="Superscript 3 2 2 4" xfId="9589" xr:uid="{00000000-0005-0000-0000-000077250000}"/>
    <cellStyle name="Superscript 3 2 2 4 2" xfId="9590" xr:uid="{00000000-0005-0000-0000-000078250000}"/>
    <cellStyle name="Superscript 3 2 2 4 2 2" xfId="9591" xr:uid="{00000000-0005-0000-0000-000079250000}"/>
    <cellStyle name="Superscript 3 2 2 4 3" xfId="9592" xr:uid="{00000000-0005-0000-0000-00007A250000}"/>
    <cellStyle name="Superscript 3 2 2 5" xfId="9593" xr:uid="{00000000-0005-0000-0000-00007B250000}"/>
    <cellStyle name="Superscript 3 2 3" xfId="9594" xr:uid="{00000000-0005-0000-0000-00007C250000}"/>
    <cellStyle name="Superscript 3 2 3 2" xfId="9595" xr:uid="{00000000-0005-0000-0000-00007D250000}"/>
    <cellStyle name="Superscript 3 2 3 2 2" xfId="9596" xr:uid="{00000000-0005-0000-0000-00007E250000}"/>
    <cellStyle name="Superscript 3 2 3 2 2 2" xfId="9597" xr:uid="{00000000-0005-0000-0000-00007F250000}"/>
    <cellStyle name="Superscript 3 2 3 2 2 2 2" xfId="9598" xr:uid="{00000000-0005-0000-0000-000080250000}"/>
    <cellStyle name="Superscript 3 2 3 2 2 3" xfId="9599" xr:uid="{00000000-0005-0000-0000-000081250000}"/>
    <cellStyle name="Superscript 3 2 3 2 3" xfId="9600" xr:uid="{00000000-0005-0000-0000-000082250000}"/>
    <cellStyle name="Superscript 3 2 3 2 3 2" xfId="9601" xr:uid="{00000000-0005-0000-0000-000083250000}"/>
    <cellStyle name="Superscript 3 2 3 2 4" xfId="9602" xr:uid="{00000000-0005-0000-0000-000084250000}"/>
    <cellStyle name="Superscript 3 2 3 3" xfId="9603" xr:uid="{00000000-0005-0000-0000-000085250000}"/>
    <cellStyle name="Superscript 3 2 3 3 2" xfId="9604" xr:uid="{00000000-0005-0000-0000-000086250000}"/>
    <cellStyle name="Superscript 3 2 3 3 2 2" xfId="9605" xr:uid="{00000000-0005-0000-0000-000087250000}"/>
    <cellStyle name="Superscript 3 2 3 3 2 2 2" xfId="9606" xr:uid="{00000000-0005-0000-0000-000088250000}"/>
    <cellStyle name="Superscript 3 2 3 3 2 3" xfId="9607" xr:uid="{00000000-0005-0000-0000-000089250000}"/>
    <cellStyle name="Superscript 3 2 3 3 3" xfId="9608" xr:uid="{00000000-0005-0000-0000-00008A250000}"/>
    <cellStyle name="Superscript 3 2 3 3 3 2" xfId="9609" xr:uid="{00000000-0005-0000-0000-00008B250000}"/>
    <cellStyle name="Superscript 3 2 3 3 4" xfId="9610" xr:uid="{00000000-0005-0000-0000-00008C250000}"/>
    <cellStyle name="Superscript 3 2 3 4" xfId="9611" xr:uid="{00000000-0005-0000-0000-00008D250000}"/>
    <cellStyle name="Superscript 3 2 3 4 2" xfId="9612" xr:uid="{00000000-0005-0000-0000-00008E250000}"/>
    <cellStyle name="Superscript 3 2 3 4 2 2" xfId="9613" xr:uid="{00000000-0005-0000-0000-00008F250000}"/>
    <cellStyle name="Superscript 3 2 3 4 3" xfId="9614" xr:uid="{00000000-0005-0000-0000-000090250000}"/>
    <cellStyle name="Superscript 3 2 3 5" xfId="9615" xr:uid="{00000000-0005-0000-0000-000091250000}"/>
    <cellStyle name="Superscript 3 2 4" xfId="9616" xr:uid="{00000000-0005-0000-0000-000092250000}"/>
    <cellStyle name="Superscript 3 2 4 2" xfId="9617" xr:uid="{00000000-0005-0000-0000-000093250000}"/>
    <cellStyle name="Superscript 3 2 4 2 2" xfId="9618" xr:uid="{00000000-0005-0000-0000-000094250000}"/>
    <cellStyle name="Superscript 3 2 4 2 2 2" xfId="9619" xr:uid="{00000000-0005-0000-0000-000095250000}"/>
    <cellStyle name="Superscript 3 2 4 2 3" xfId="9620" xr:uid="{00000000-0005-0000-0000-000096250000}"/>
    <cellStyle name="Superscript 3 2 4 3" xfId="9621" xr:uid="{00000000-0005-0000-0000-000097250000}"/>
    <cellStyle name="Superscript 3 2 4 3 2" xfId="9622" xr:uid="{00000000-0005-0000-0000-000098250000}"/>
    <cellStyle name="Superscript 3 2 4 4" xfId="9623" xr:uid="{00000000-0005-0000-0000-000099250000}"/>
    <cellStyle name="Superscript 3 2 5" xfId="9624" xr:uid="{00000000-0005-0000-0000-00009A250000}"/>
    <cellStyle name="Superscript 3 2 5 2" xfId="9625" xr:uid="{00000000-0005-0000-0000-00009B250000}"/>
    <cellStyle name="Superscript 3 2 5 2 2" xfId="9626" xr:uid="{00000000-0005-0000-0000-00009C250000}"/>
    <cellStyle name="Superscript 3 2 5 2 2 2" xfId="9627" xr:uid="{00000000-0005-0000-0000-00009D250000}"/>
    <cellStyle name="Superscript 3 2 5 2 3" xfId="9628" xr:uid="{00000000-0005-0000-0000-00009E250000}"/>
    <cellStyle name="Superscript 3 2 5 3" xfId="9629" xr:uid="{00000000-0005-0000-0000-00009F250000}"/>
    <cellStyle name="Superscript 3 2 5 3 2" xfId="9630" xr:uid="{00000000-0005-0000-0000-0000A0250000}"/>
    <cellStyle name="Superscript 3 2 5 4" xfId="9631" xr:uid="{00000000-0005-0000-0000-0000A1250000}"/>
    <cellStyle name="Superscript 3 2 6" xfId="9632" xr:uid="{00000000-0005-0000-0000-0000A2250000}"/>
    <cellStyle name="Superscript 3 2 6 2" xfId="9633" xr:uid="{00000000-0005-0000-0000-0000A3250000}"/>
    <cellStyle name="Superscript 3 2 6 2 2" xfId="9634" xr:uid="{00000000-0005-0000-0000-0000A4250000}"/>
    <cellStyle name="Superscript 3 2 6 3" xfId="9635" xr:uid="{00000000-0005-0000-0000-0000A5250000}"/>
    <cellStyle name="Superscript 3 2 7" xfId="9636" xr:uid="{00000000-0005-0000-0000-0000A6250000}"/>
    <cellStyle name="Superscript 3 3" xfId="9637" xr:uid="{00000000-0005-0000-0000-0000A7250000}"/>
    <cellStyle name="Superscript 3 3 2" xfId="9638" xr:uid="{00000000-0005-0000-0000-0000A8250000}"/>
    <cellStyle name="Superscript 3 3 2 2" xfId="9639" xr:uid="{00000000-0005-0000-0000-0000A9250000}"/>
    <cellStyle name="Superscript 3 3 2 2 2" xfId="9640" xr:uid="{00000000-0005-0000-0000-0000AA250000}"/>
    <cellStyle name="Superscript 3 3 2 2 2 2" xfId="9641" xr:uid="{00000000-0005-0000-0000-0000AB250000}"/>
    <cellStyle name="Superscript 3 3 2 2 3" xfId="9642" xr:uid="{00000000-0005-0000-0000-0000AC250000}"/>
    <cellStyle name="Superscript 3 3 2 3" xfId="9643" xr:uid="{00000000-0005-0000-0000-0000AD250000}"/>
    <cellStyle name="Superscript 3 3 2 3 2" xfId="9644" xr:uid="{00000000-0005-0000-0000-0000AE250000}"/>
    <cellStyle name="Superscript 3 3 2 4" xfId="9645" xr:uid="{00000000-0005-0000-0000-0000AF250000}"/>
    <cellStyle name="Superscript 3 3 3" xfId="9646" xr:uid="{00000000-0005-0000-0000-0000B0250000}"/>
    <cellStyle name="Superscript 3 3 3 2" xfId="9647" xr:uid="{00000000-0005-0000-0000-0000B1250000}"/>
    <cellStyle name="Superscript 3 3 3 2 2" xfId="9648" xr:uid="{00000000-0005-0000-0000-0000B2250000}"/>
    <cellStyle name="Superscript 3 3 3 2 2 2" xfId="9649" xr:uid="{00000000-0005-0000-0000-0000B3250000}"/>
    <cellStyle name="Superscript 3 3 3 2 3" xfId="9650" xr:uid="{00000000-0005-0000-0000-0000B4250000}"/>
    <cellStyle name="Superscript 3 3 3 3" xfId="9651" xr:uid="{00000000-0005-0000-0000-0000B5250000}"/>
    <cellStyle name="Superscript 3 3 3 3 2" xfId="9652" xr:uid="{00000000-0005-0000-0000-0000B6250000}"/>
    <cellStyle name="Superscript 3 3 3 4" xfId="9653" xr:uid="{00000000-0005-0000-0000-0000B7250000}"/>
    <cellStyle name="Superscript 3 3 4" xfId="9654" xr:uid="{00000000-0005-0000-0000-0000B8250000}"/>
    <cellStyle name="Superscript 3 3 4 2" xfId="9655" xr:uid="{00000000-0005-0000-0000-0000B9250000}"/>
    <cellStyle name="Superscript 3 3 4 2 2" xfId="9656" xr:uid="{00000000-0005-0000-0000-0000BA250000}"/>
    <cellStyle name="Superscript 3 3 4 3" xfId="9657" xr:uid="{00000000-0005-0000-0000-0000BB250000}"/>
    <cellStyle name="Superscript 3 3 5" xfId="9658" xr:uid="{00000000-0005-0000-0000-0000BC250000}"/>
    <cellStyle name="Superscript 3 4" xfId="9659" xr:uid="{00000000-0005-0000-0000-0000BD250000}"/>
    <cellStyle name="Superscript 3 4 2" xfId="9660" xr:uid="{00000000-0005-0000-0000-0000BE250000}"/>
    <cellStyle name="Superscript 3 4 2 2" xfId="9661" xr:uid="{00000000-0005-0000-0000-0000BF250000}"/>
    <cellStyle name="Superscript 3 4 2 2 2" xfId="9662" xr:uid="{00000000-0005-0000-0000-0000C0250000}"/>
    <cellStyle name="Superscript 3 4 2 2 2 2" xfId="9663" xr:uid="{00000000-0005-0000-0000-0000C1250000}"/>
    <cellStyle name="Superscript 3 4 2 2 3" xfId="9664" xr:uid="{00000000-0005-0000-0000-0000C2250000}"/>
    <cellStyle name="Superscript 3 4 2 3" xfId="9665" xr:uid="{00000000-0005-0000-0000-0000C3250000}"/>
    <cellStyle name="Superscript 3 4 2 3 2" xfId="9666" xr:uid="{00000000-0005-0000-0000-0000C4250000}"/>
    <cellStyle name="Superscript 3 4 2 4" xfId="9667" xr:uid="{00000000-0005-0000-0000-0000C5250000}"/>
    <cellStyle name="Superscript 3 4 3" xfId="9668" xr:uid="{00000000-0005-0000-0000-0000C6250000}"/>
    <cellStyle name="Superscript 3 4 3 2" xfId="9669" xr:uid="{00000000-0005-0000-0000-0000C7250000}"/>
    <cellStyle name="Superscript 3 4 3 2 2" xfId="9670" xr:uid="{00000000-0005-0000-0000-0000C8250000}"/>
    <cellStyle name="Superscript 3 4 3 2 2 2" xfId="9671" xr:uid="{00000000-0005-0000-0000-0000C9250000}"/>
    <cellStyle name="Superscript 3 4 3 2 3" xfId="9672" xr:uid="{00000000-0005-0000-0000-0000CA250000}"/>
    <cellStyle name="Superscript 3 4 3 3" xfId="9673" xr:uid="{00000000-0005-0000-0000-0000CB250000}"/>
    <cellStyle name="Superscript 3 4 3 3 2" xfId="9674" xr:uid="{00000000-0005-0000-0000-0000CC250000}"/>
    <cellStyle name="Superscript 3 4 3 4" xfId="9675" xr:uid="{00000000-0005-0000-0000-0000CD250000}"/>
    <cellStyle name="Superscript 3 4 4" xfId="9676" xr:uid="{00000000-0005-0000-0000-0000CE250000}"/>
    <cellStyle name="Superscript 3 4 4 2" xfId="9677" xr:uid="{00000000-0005-0000-0000-0000CF250000}"/>
    <cellStyle name="Superscript 3 4 4 2 2" xfId="9678" xr:uid="{00000000-0005-0000-0000-0000D0250000}"/>
    <cellStyle name="Superscript 3 4 4 3" xfId="9679" xr:uid="{00000000-0005-0000-0000-0000D1250000}"/>
    <cellStyle name="Superscript 3 4 5" xfId="9680" xr:uid="{00000000-0005-0000-0000-0000D2250000}"/>
    <cellStyle name="Superscript 3 5" xfId="9681" xr:uid="{00000000-0005-0000-0000-0000D3250000}"/>
    <cellStyle name="Superscript 3 5 2" xfId="9682" xr:uid="{00000000-0005-0000-0000-0000D4250000}"/>
    <cellStyle name="Superscript 3 5 2 2" xfId="9683" xr:uid="{00000000-0005-0000-0000-0000D5250000}"/>
    <cellStyle name="Superscript 3 5 2 2 2" xfId="9684" xr:uid="{00000000-0005-0000-0000-0000D6250000}"/>
    <cellStyle name="Superscript 3 5 2 2 2 2" xfId="9685" xr:uid="{00000000-0005-0000-0000-0000D7250000}"/>
    <cellStyle name="Superscript 3 5 2 2 3" xfId="9686" xr:uid="{00000000-0005-0000-0000-0000D8250000}"/>
    <cellStyle name="Superscript 3 5 2 3" xfId="9687" xr:uid="{00000000-0005-0000-0000-0000D9250000}"/>
    <cellStyle name="Superscript 3 5 2 3 2" xfId="9688" xr:uid="{00000000-0005-0000-0000-0000DA250000}"/>
    <cellStyle name="Superscript 3 5 2 4" xfId="9689" xr:uid="{00000000-0005-0000-0000-0000DB250000}"/>
    <cellStyle name="Superscript 3 5 3" xfId="9690" xr:uid="{00000000-0005-0000-0000-0000DC250000}"/>
    <cellStyle name="Superscript 3 5 3 2" xfId="9691" xr:uid="{00000000-0005-0000-0000-0000DD250000}"/>
    <cellStyle name="Superscript 3 5 3 2 2" xfId="9692" xr:uid="{00000000-0005-0000-0000-0000DE250000}"/>
    <cellStyle name="Superscript 3 5 3 3" xfId="9693" xr:uid="{00000000-0005-0000-0000-0000DF250000}"/>
    <cellStyle name="Superscript 3 5 4" xfId="9694" xr:uid="{00000000-0005-0000-0000-0000E0250000}"/>
    <cellStyle name="Superscript 3 5 4 2" xfId="9695" xr:uid="{00000000-0005-0000-0000-0000E1250000}"/>
    <cellStyle name="Superscript 3 5 5" xfId="9696" xr:uid="{00000000-0005-0000-0000-0000E2250000}"/>
    <cellStyle name="Superscript 3 6" xfId="9697" xr:uid="{00000000-0005-0000-0000-0000E3250000}"/>
    <cellStyle name="Superscript 3 6 2" xfId="9698" xr:uid="{00000000-0005-0000-0000-0000E4250000}"/>
    <cellStyle name="Superscript 3 6 2 2" xfId="9699" xr:uid="{00000000-0005-0000-0000-0000E5250000}"/>
    <cellStyle name="Superscript 3 6 2 2 2" xfId="9700" xr:uid="{00000000-0005-0000-0000-0000E6250000}"/>
    <cellStyle name="Superscript 3 6 2 3" xfId="9701" xr:uid="{00000000-0005-0000-0000-0000E7250000}"/>
    <cellStyle name="Superscript 3 6 3" xfId="9702" xr:uid="{00000000-0005-0000-0000-0000E8250000}"/>
    <cellStyle name="Superscript 3 6 3 2" xfId="9703" xr:uid="{00000000-0005-0000-0000-0000E9250000}"/>
    <cellStyle name="Superscript 3 6 4" xfId="9704" xr:uid="{00000000-0005-0000-0000-0000EA250000}"/>
    <cellStyle name="Superscript 3 7" xfId="9705" xr:uid="{00000000-0005-0000-0000-0000EB250000}"/>
    <cellStyle name="Superscript 3 8" xfId="9706" xr:uid="{00000000-0005-0000-0000-0000EC250000}"/>
    <cellStyle name="Superscript 3 9" xfId="9707" xr:uid="{00000000-0005-0000-0000-0000ED250000}"/>
    <cellStyle name="Superscript 4" xfId="9708" xr:uid="{00000000-0005-0000-0000-0000EE250000}"/>
    <cellStyle name="Superscript 4 2" xfId="9709" xr:uid="{00000000-0005-0000-0000-0000EF250000}"/>
    <cellStyle name="Superscript 4 2 2" xfId="9710" xr:uid="{00000000-0005-0000-0000-0000F0250000}"/>
    <cellStyle name="Superscript 4 2 2 2" xfId="9711" xr:uid="{00000000-0005-0000-0000-0000F1250000}"/>
    <cellStyle name="Superscript 4 2 2 2 2" xfId="9712" xr:uid="{00000000-0005-0000-0000-0000F2250000}"/>
    <cellStyle name="Superscript 4 2 2 2 2 2" xfId="9713" xr:uid="{00000000-0005-0000-0000-0000F3250000}"/>
    <cellStyle name="Superscript 4 2 2 2 3" xfId="9714" xr:uid="{00000000-0005-0000-0000-0000F4250000}"/>
    <cellStyle name="Superscript 4 2 2 3" xfId="9715" xr:uid="{00000000-0005-0000-0000-0000F5250000}"/>
    <cellStyle name="Superscript 4 2 2 3 2" xfId="9716" xr:uid="{00000000-0005-0000-0000-0000F6250000}"/>
    <cellStyle name="Superscript 4 2 2 4" xfId="9717" xr:uid="{00000000-0005-0000-0000-0000F7250000}"/>
    <cellStyle name="Superscript 4 2 3" xfId="9718" xr:uid="{00000000-0005-0000-0000-0000F8250000}"/>
    <cellStyle name="Superscript 4 2 3 2" xfId="9719" xr:uid="{00000000-0005-0000-0000-0000F9250000}"/>
    <cellStyle name="Superscript 4 2 3 2 2" xfId="9720" xr:uid="{00000000-0005-0000-0000-0000FA250000}"/>
    <cellStyle name="Superscript 4 2 3 2 2 2" xfId="9721" xr:uid="{00000000-0005-0000-0000-0000FB250000}"/>
    <cellStyle name="Superscript 4 2 3 2 3" xfId="9722" xr:uid="{00000000-0005-0000-0000-0000FC250000}"/>
    <cellStyle name="Superscript 4 2 3 3" xfId="9723" xr:uid="{00000000-0005-0000-0000-0000FD250000}"/>
    <cellStyle name="Superscript 4 2 3 3 2" xfId="9724" xr:uid="{00000000-0005-0000-0000-0000FE250000}"/>
    <cellStyle name="Superscript 4 2 3 4" xfId="9725" xr:uid="{00000000-0005-0000-0000-0000FF250000}"/>
    <cellStyle name="Superscript 4 2 4" xfId="9726" xr:uid="{00000000-0005-0000-0000-000000260000}"/>
    <cellStyle name="Superscript 4 2 4 2" xfId="9727" xr:uid="{00000000-0005-0000-0000-000001260000}"/>
    <cellStyle name="Superscript 4 2 4 2 2" xfId="9728" xr:uid="{00000000-0005-0000-0000-000002260000}"/>
    <cellStyle name="Superscript 4 2 4 3" xfId="9729" xr:uid="{00000000-0005-0000-0000-000003260000}"/>
    <cellStyle name="Superscript 4 2 5" xfId="9730" xr:uid="{00000000-0005-0000-0000-000004260000}"/>
    <cellStyle name="Superscript 4 3" xfId="9731" xr:uid="{00000000-0005-0000-0000-000005260000}"/>
    <cellStyle name="Superscript 4 3 2" xfId="9732" xr:uid="{00000000-0005-0000-0000-000006260000}"/>
    <cellStyle name="Superscript 4 3 2 2" xfId="9733" xr:uid="{00000000-0005-0000-0000-000007260000}"/>
    <cellStyle name="Superscript 4 3 2 2 2" xfId="9734" xr:uid="{00000000-0005-0000-0000-000008260000}"/>
    <cellStyle name="Superscript 4 3 2 2 2 2" xfId="9735" xr:uid="{00000000-0005-0000-0000-000009260000}"/>
    <cellStyle name="Superscript 4 3 2 2 3" xfId="9736" xr:uid="{00000000-0005-0000-0000-00000A260000}"/>
    <cellStyle name="Superscript 4 3 2 3" xfId="9737" xr:uid="{00000000-0005-0000-0000-00000B260000}"/>
    <cellStyle name="Superscript 4 3 2 3 2" xfId="9738" xr:uid="{00000000-0005-0000-0000-00000C260000}"/>
    <cellStyle name="Superscript 4 3 2 4" xfId="9739" xr:uid="{00000000-0005-0000-0000-00000D260000}"/>
    <cellStyle name="Superscript 4 3 3" xfId="9740" xr:uid="{00000000-0005-0000-0000-00000E260000}"/>
    <cellStyle name="Superscript 4 3 3 2" xfId="9741" xr:uid="{00000000-0005-0000-0000-00000F260000}"/>
    <cellStyle name="Superscript 4 3 3 2 2" xfId="9742" xr:uid="{00000000-0005-0000-0000-000010260000}"/>
    <cellStyle name="Superscript 4 3 3 2 2 2" xfId="9743" xr:uid="{00000000-0005-0000-0000-000011260000}"/>
    <cellStyle name="Superscript 4 3 3 2 3" xfId="9744" xr:uid="{00000000-0005-0000-0000-000012260000}"/>
    <cellStyle name="Superscript 4 3 3 3" xfId="9745" xr:uid="{00000000-0005-0000-0000-000013260000}"/>
    <cellStyle name="Superscript 4 3 3 3 2" xfId="9746" xr:uid="{00000000-0005-0000-0000-000014260000}"/>
    <cellStyle name="Superscript 4 3 3 4" xfId="9747" xr:uid="{00000000-0005-0000-0000-000015260000}"/>
    <cellStyle name="Superscript 4 3 4" xfId="9748" xr:uid="{00000000-0005-0000-0000-000016260000}"/>
    <cellStyle name="Superscript 4 3 4 2" xfId="9749" xr:uid="{00000000-0005-0000-0000-000017260000}"/>
    <cellStyle name="Superscript 4 3 4 2 2" xfId="9750" xr:uid="{00000000-0005-0000-0000-000018260000}"/>
    <cellStyle name="Superscript 4 3 4 3" xfId="9751" xr:uid="{00000000-0005-0000-0000-000019260000}"/>
    <cellStyle name="Superscript 4 3 5" xfId="9752" xr:uid="{00000000-0005-0000-0000-00001A260000}"/>
    <cellStyle name="Superscript 4 4" xfId="9753" xr:uid="{00000000-0005-0000-0000-00001B260000}"/>
    <cellStyle name="Superscript 4 4 2" xfId="9754" xr:uid="{00000000-0005-0000-0000-00001C260000}"/>
    <cellStyle name="Superscript 4 4 2 2" xfId="9755" xr:uid="{00000000-0005-0000-0000-00001D260000}"/>
    <cellStyle name="Superscript 4 4 2 2 2" xfId="9756" xr:uid="{00000000-0005-0000-0000-00001E260000}"/>
    <cellStyle name="Superscript 4 4 2 3" xfId="9757" xr:uid="{00000000-0005-0000-0000-00001F260000}"/>
    <cellStyle name="Superscript 4 4 3" xfId="9758" xr:uid="{00000000-0005-0000-0000-000020260000}"/>
    <cellStyle name="Superscript 4 4 3 2" xfId="9759" xr:uid="{00000000-0005-0000-0000-000021260000}"/>
    <cellStyle name="Superscript 4 4 4" xfId="9760" xr:uid="{00000000-0005-0000-0000-000022260000}"/>
    <cellStyle name="Superscript 4 5" xfId="9761" xr:uid="{00000000-0005-0000-0000-000023260000}"/>
    <cellStyle name="Superscript 4 5 2" xfId="9762" xr:uid="{00000000-0005-0000-0000-000024260000}"/>
    <cellStyle name="Superscript 4 5 2 2" xfId="9763" xr:uid="{00000000-0005-0000-0000-000025260000}"/>
    <cellStyle name="Superscript 4 5 2 2 2" xfId="9764" xr:uid="{00000000-0005-0000-0000-000026260000}"/>
    <cellStyle name="Superscript 4 5 2 3" xfId="9765" xr:uid="{00000000-0005-0000-0000-000027260000}"/>
    <cellStyle name="Superscript 4 5 3" xfId="9766" xr:uid="{00000000-0005-0000-0000-000028260000}"/>
    <cellStyle name="Superscript 4 5 3 2" xfId="9767" xr:uid="{00000000-0005-0000-0000-000029260000}"/>
    <cellStyle name="Superscript 4 5 4" xfId="9768" xr:uid="{00000000-0005-0000-0000-00002A260000}"/>
    <cellStyle name="Superscript 4 6" xfId="9769" xr:uid="{00000000-0005-0000-0000-00002B260000}"/>
    <cellStyle name="Superscript 4 6 2" xfId="9770" xr:uid="{00000000-0005-0000-0000-00002C260000}"/>
    <cellStyle name="Superscript 4 6 2 2" xfId="9771" xr:uid="{00000000-0005-0000-0000-00002D260000}"/>
    <cellStyle name="Superscript 4 6 3" xfId="9772" xr:uid="{00000000-0005-0000-0000-00002E260000}"/>
    <cellStyle name="Superscript 4 7" xfId="9773" xr:uid="{00000000-0005-0000-0000-00002F260000}"/>
    <cellStyle name="Superscript 5" xfId="9774" xr:uid="{00000000-0005-0000-0000-000030260000}"/>
    <cellStyle name="Superscript 5 2" xfId="9775" xr:uid="{00000000-0005-0000-0000-000031260000}"/>
    <cellStyle name="Superscript 5 2 2" xfId="9776" xr:uid="{00000000-0005-0000-0000-000032260000}"/>
    <cellStyle name="Superscript 5 2 2 2" xfId="9777" xr:uid="{00000000-0005-0000-0000-000033260000}"/>
    <cellStyle name="Superscript 5 2 2 2 2" xfId="9778" xr:uid="{00000000-0005-0000-0000-000034260000}"/>
    <cellStyle name="Superscript 5 2 2 3" xfId="9779" xr:uid="{00000000-0005-0000-0000-000035260000}"/>
    <cellStyle name="Superscript 5 2 3" xfId="9780" xr:uid="{00000000-0005-0000-0000-000036260000}"/>
    <cellStyle name="Superscript 5 2 3 2" xfId="9781" xr:uid="{00000000-0005-0000-0000-000037260000}"/>
    <cellStyle name="Superscript 5 2 4" xfId="9782" xr:uid="{00000000-0005-0000-0000-000038260000}"/>
    <cellStyle name="Superscript 5 3" xfId="9783" xr:uid="{00000000-0005-0000-0000-000039260000}"/>
    <cellStyle name="Superscript 5 3 2" xfId="9784" xr:uid="{00000000-0005-0000-0000-00003A260000}"/>
    <cellStyle name="Superscript 5 3 2 2" xfId="9785" xr:uid="{00000000-0005-0000-0000-00003B260000}"/>
    <cellStyle name="Superscript 5 3 2 2 2" xfId="9786" xr:uid="{00000000-0005-0000-0000-00003C260000}"/>
    <cellStyle name="Superscript 5 3 2 3" xfId="9787" xr:uid="{00000000-0005-0000-0000-00003D260000}"/>
    <cellStyle name="Superscript 5 3 3" xfId="9788" xr:uid="{00000000-0005-0000-0000-00003E260000}"/>
    <cellStyle name="Superscript 5 3 3 2" xfId="9789" xr:uid="{00000000-0005-0000-0000-00003F260000}"/>
    <cellStyle name="Superscript 5 3 4" xfId="9790" xr:uid="{00000000-0005-0000-0000-000040260000}"/>
    <cellStyle name="Superscript 5 4" xfId="9791" xr:uid="{00000000-0005-0000-0000-000041260000}"/>
    <cellStyle name="Superscript 5 4 2" xfId="9792" xr:uid="{00000000-0005-0000-0000-000042260000}"/>
    <cellStyle name="Superscript 5 4 2 2" xfId="9793" xr:uid="{00000000-0005-0000-0000-000043260000}"/>
    <cellStyle name="Superscript 5 4 3" xfId="9794" xr:uid="{00000000-0005-0000-0000-000044260000}"/>
    <cellStyle name="Superscript 5 5" xfId="9795" xr:uid="{00000000-0005-0000-0000-000045260000}"/>
    <cellStyle name="Superscript 6" xfId="9796" xr:uid="{00000000-0005-0000-0000-000046260000}"/>
    <cellStyle name="Superscript 6 2" xfId="9797" xr:uid="{00000000-0005-0000-0000-000047260000}"/>
    <cellStyle name="Superscript 6 2 2" xfId="9798" xr:uid="{00000000-0005-0000-0000-000048260000}"/>
    <cellStyle name="Superscript 6 2 2 2" xfId="9799" xr:uid="{00000000-0005-0000-0000-000049260000}"/>
    <cellStyle name="Superscript 6 2 2 2 2" xfId="9800" xr:uid="{00000000-0005-0000-0000-00004A260000}"/>
    <cellStyle name="Superscript 6 2 2 3" xfId="9801" xr:uid="{00000000-0005-0000-0000-00004B260000}"/>
    <cellStyle name="Superscript 6 2 3" xfId="9802" xr:uid="{00000000-0005-0000-0000-00004C260000}"/>
    <cellStyle name="Superscript 6 2 3 2" xfId="9803" xr:uid="{00000000-0005-0000-0000-00004D260000}"/>
    <cellStyle name="Superscript 6 2 4" xfId="9804" xr:uid="{00000000-0005-0000-0000-00004E260000}"/>
    <cellStyle name="Superscript 6 3" xfId="9805" xr:uid="{00000000-0005-0000-0000-00004F260000}"/>
    <cellStyle name="Superscript 6 3 2" xfId="9806" xr:uid="{00000000-0005-0000-0000-000050260000}"/>
    <cellStyle name="Superscript 6 3 2 2" xfId="9807" xr:uid="{00000000-0005-0000-0000-000051260000}"/>
    <cellStyle name="Superscript 6 3 2 2 2" xfId="9808" xr:uid="{00000000-0005-0000-0000-000052260000}"/>
    <cellStyle name="Superscript 6 3 2 3" xfId="9809" xr:uid="{00000000-0005-0000-0000-000053260000}"/>
    <cellStyle name="Superscript 6 3 3" xfId="9810" xr:uid="{00000000-0005-0000-0000-000054260000}"/>
    <cellStyle name="Superscript 6 3 3 2" xfId="9811" xr:uid="{00000000-0005-0000-0000-000055260000}"/>
    <cellStyle name="Superscript 6 3 4" xfId="9812" xr:uid="{00000000-0005-0000-0000-000056260000}"/>
    <cellStyle name="Superscript 6 4" xfId="9813" xr:uid="{00000000-0005-0000-0000-000057260000}"/>
    <cellStyle name="Superscript 6 4 2" xfId="9814" xr:uid="{00000000-0005-0000-0000-000058260000}"/>
    <cellStyle name="Superscript 6 4 2 2" xfId="9815" xr:uid="{00000000-0005-0000-0000-000059260000}"/>
    <cellStyle name="Superscript 6 4 3" xfId="9816" xr:uid="{00000000-0005-0000-0000-00005A260000}"/>
    <cellStyle name="Superscript 6 5" xfId="9817" xr:uid="{00000000-0005-0000-0000-00005B260000}"/>
    <cellStyle name="Superscript 7" xfId="9818" xr:uid="{00000000-0005-0000-0000-00005C260000}"/>
    <cellStyle name="Superscript 7 2" xfId="9819" xr:uid="{00000000-0005-0000-0000-00005D260000}"/>
    <cellStyle name="Superscript 7 2 2" xfId="9820" xr:uid="{00000000-0005-0000-0000-00005E260000}"/>
    <cellStyle name="Superscript 7 2 2 2" xfId="9821" xr:uid="{00000000-0005-0000-0000-00005F260000}"/>
    <cellStyle name="Superscript 7 2 2 2 2" xfId="9822" xr:uid="{00000000-0005-0000-0000-000060260000}"/>
    <cellStyle name="Superscript 7 2 2 3" xfId="9823" xr:uid="{00000000-0005-0000-0000-000061260000}"/>
    <cellStyle name="Superscript 7 2 3" xfId="9824" xr:uid="{00000000-0005-0000-0000-000062260000}"/>
    <cellStyle name="Superscript 7 2 3 2" xfId="9825" xr:uid="{00000000-0005-0000-0000-000063260000}"/>
    <cellStyle name="Superscript 7 2 4" xfId="9826" xr:uid="{00000000-0005-0000-0000-000064260000}"/>
    <cellStyle name="Superscript 7 3" xfId="9827" xr:uid="{00000000-0005-0000-0000-000065260000}"/>
    <cellStyle name="Superscript 7 3 2" xfId="9828" xr:uid="{00000000-0005-0000-0000-000066260000}"/>
    <cellStyle name="Superscript 7 3 2 2" xfId="9829" xr:uid="{00000000-0005-0000-0000-000067260000}"/>
    <cellStyle name="Superscript 7 3 3" xfId="9830" xr:uid="{00000000-0005-0000-0000-000068260000}"/>
    <cellStyle name="Superscript 7 4" xfId="9831" xr:uid="{00000000-0005-0000-0000-000069260000}"/>
    <cellStyle name="Superscript 7 4 2" xfId="9832" xr:uid="{00000000-0005-0000-0000-00006A260000}"/>
    <cellStyle name="Superscript 7 5" xfId="9833" xr:uid="{00000000-0005-0000-0000-00006B260000}"/>
    <cellStyle name="Superscript 8" xfId="9834" xr:uid="{00000000-0005-0000-0000-00006C260000}"/>
    <cellStyle name="Superscript 8 2" xfId="9835" xr:uid="{00000000-0005-0000-0000-00006D260000}"/>
    <cellStyle name="Superscript 8 2 2" xfId="9836" xr:uid="{00000000-0005-0000-0000-00006E260000}"/>
    <cellStyle name="Superscript 8 2 2 2" xfId="9837" xr:uid="{00000000-0005-0000-0000-00006F260000}"/>
    <cellStyle name="Superscript 8 2 3" xfId="9838" xr:uid="{00000000-0005-0000-0000-000070260000}"/>
    <cellStyle name="Superscript 8 3" xfId="9839" xr:uid="{00000000-0005-0000-0000-000071260000}"/>
    <cellStyle name="Superscript 8 3 2" xfId="9840" xr:uid="{00000000-0005-0000-0000-000072260000}"/>
    <cellStyle name="Superscript 8 4" xfId="9841" xr:uid="{00000000-0005-0000-0000-000073260000}"/>
    <cellStyle name="Superscript 9" xfId="9842" xr:uid="{00000000-0005-0000-0000-000074260000}"/>
    <cellStyle name="Superscript_1-1A-Regular" xfId="10323" xr:uid="{00000000-0005-0000-0000-000055280000}"/>
    <cellStyle name="Superscript- regular" xfId="9843" xr:uid="{00000000-0005-0000-0000-000075260000}"/>
    <cellStyle name="Superscript- regular 10" xfId="9844" xr:uid="{00000000-0005-0000-0000-000076260000}"/>
    <cellStyle name="Superscript- regular 11" xfId="9845" xr:uid="{00000000-0005-0000-0000-000077260000}"/>
    <cellStyle name="Superscript- regular 2" xfId="9846" xr:uid="{00000000-0005-0000-0000-000078260000}"/>
    <cellStyle name="Superscript- regular 2 10" xfId="9847" xr:uid="{00000000-0005-0000-0000-000079260000}"/>
    <cellStyle name="Superscript- regular 2 2" xfId="9848" xr:uid="{00000000-0005-0000-0000-00007A260000}"/>
    <cellStyle name="Superscript- regular 2 2 2" xfId="9849" xr:uid="{00000000-0005-0000-0000-00007B260000}"/>
    <cellStyle name="Superscript- regular 2 2 2 2" xfId="9850" xr:uid="{00000000-0005-0000-0000-00007C260000}"/>
    <cellStyle name="Superscript- regular 2 2 2 2 2" xfId="9851" xr:uid="{00000000-0005-0000-0000-00007D260000}"/>
    <cellStyle name="Superscript- regular 2 2 2 2 2 2" xfId="9852" xr:uid="{00000000-0005-0000-0000-00007E260000}"/>
    <cellStyle name="Superscript- regular 2 2 2 2 2 2 2" xfId="9853" xr:uid="{00000000-0005-0000-0000-00007F260000}"/>
    <cellStyle name="Superscript- regular 2 2 2 2 2 3" xfId="9854" xr:uid="{00000000-0005-0000-0000-000080260000}"/>
    <cellStyle name="Superscript- regular 2 2 2 2 3" xfId="9855" xr:uid="{00000000-0005-0000-0000-000081260000}"/>
    <cellStyle name="Superscript- regular 2 2 2 2 3 2" xfId="9856" xr:uid="{00000000-0005-0000-0000-000082260000}"/>
    <cellStyle name="Superscript- regular 2 2 2 2 4" xfId="9857" xr:uid="{00000000-0005-0000-0000-000083260000}"/>
    <cellStyle name="Superscript- regular 2 2 2 3" xfId="9858" xr:uid="{00000000-0005-0000-0000-000084260000}"/>
    <cellStyle name="Superscript- regular 2 2 2 3 2" xfId="9859" xr:uid="{00000000-0005-0000-0000-000085260000}"/>
    <cellStyle name="Superscript- regular 2 2 2 3 2 2" xfId="9860" xr:uid="{00000000-0005-0000-0000-000086260000}"/>
    <cellStyle name="Superscript- regular 2 2 2 3 2 2 2" xfId="9861" xr:uid="{00000000-0005-0000-0000-000087260000}"/>
    <cellStyle name="Superscript- regular 2 2 2 3 2 3" xfId="9862" xr:uid="{00000000-0005-0000-0000-000088260000}"/>
    <cellStyle name="Superscript- regular 2 2 2 3 3" xfId="9863" xr:uid="{00000000-0005-0000-0000-000089260000}"/>
    <cellStyle name="Superscript- regular 2 2 2 3 3 2" xfId="9864" xr:uid="{00000000-0005-0000-0000-00008A260000}"/>
    <cellStyle name="Superscript- regular 2 2 2 3 4" xfId="9865" xr:uid="{00000000-0005-0000-0000-00008B260000}"/>
    <cellStyle name="Superscript- regular 2 2 2 4" xfId="9866" xr:uid="{00000000-0005-0000-0000-00008C260000}"/>
    <cellStyle name="Superscript- regular 2 2 2 4 2" xfId="9867" xr:uid="{00000000-0005-0000-0000-00008D260000}"/>
    <cellStyle name="Superscript- regular 2 2 2 4 2 2" xfId="9868" xr:uid="{00000000-0005-0000-0000-00008E260000}"/>
    <cellStyle name="Superscript- regular 2 2 2 4 3" xfId="9869" xr:uid="{00000000-0005-0000-0000-00008F260000}"/>
    <cellStyle name="Superscript- regular 2 2 2 5" xfId="9870" xr:uid="{00000000-0005-0000-0000-000090260000}"/>
    <cellStyle name="Superscript- regular 2 2 3" xfId="9871" xr:uid="{00000000-0005-0000-0000-000091260000}"/>
    <cellStyle name="Superscript- regular 2 2 3 2" xfId="9872" xr:uid="{00000000-0005-0000-0000-000092260000}"/>
    <cellStyle name="Superscript- regular 2 2 3 2 2" xfId="9873" xr:uid="{00000000-0005-0000-0000-000093260000}"/>
    <cellStyle name="Superscript- regular 2 2 3 2 2 2" xfId="9874" xr:uid="{00000000-0005-0000-0000-000094260000}"/>
    <cellStyle name="Superscript- regular 2 2 3 2 2 2 2" xfId="9875" xr:uid="{00000000-0005-0000-0000-000095260000}"/>
    <cellStyle name="Superscript- regular 2 2 3 2 2 3" xfId="9876" xr:uid="{00000000-0005-0000-0000-000096260000}"/>
    <cellStyle name="Superscript- regular 2 2 3 2 3" xfId="9877" xr:uid="{00000000-0005-0000-0000-000097260000}"/>
    <cellStyle name="Superscript- regular 2 2 3 2 3 2" xfId="9878" xr:uid="{00000000-0005-0000-0000-000098260000}"/>
    <cellStyle name="Superscript- regular 2 2 3 2 4" xfId="9879" xr:uid="{00000000-0005-0000-0000-000099260000}"/>
    <cellStyle name="Superscript- regular 2 2 3 3" xfId="9880" xr:uid="{00000000-0005-0000-0000-00009A260000}"/>
    <cellStyle name="Superscript- regular 2 2 3 3 2" xfId="9881" xr:uid="{00000000-0005-0000-0000-00009B260000}"/>
    <cellStyle name="Superscript- regular 2 2 3 3 2 2" xfId="9882" xr:uid="{00000000-0005-0000-0000-00009C260000}"/>
    <cellStyle name="Superscript- regular 2 2 3 3 2 2 2" xfId="9883" xr:uid="{00000000-0005-0000-0000-00009D260000}"/>
    <cellStyle name="Superscript- regular 2 2 3 3 2 3" xfId="9884" xr:uid="{00000000-0005-0000-0000-00009E260000}"/>
    <cellStyle name="Superscript- regular 2 2 3 3 3" xfId="9885" xr:uid="{00000000-0005-0000-0000-00009F260000}"/>
    <cellStyle name="Superscript- regular 2 2 3 3 3 2" xfId="9886" xr:uid="{00000000-0005-0000-0000-0000A0260000}"/>
    <cellStyle name="Superscript- regular 2 2 3 3 4" xfId="9887" xr:uid="{00000000-0005-0000-0000-0000A1260000}"/>
    <cellStyle name="Superscript- regular 2 2 3 4" xfId="9888" xr:uid="{00000000-0005-0000-0000-0000A2260000}"/>
    <cellStyle name="Superscript- regular 2 2 3 4 2" xfId="9889" xr:uid="{00000000-0005-0000-0000-0000A3260000}"/>
    <cellStyle name="Superscript- regular 2 2 3 4 2 2" xfId="9890" xr:uid="{00000000-0005-0000-0000-0000A4260000}"/>
    <cellStyle name="Superscript- regular 2 2 3 4 3" xfId="9891" xr:uid="{00000000-0005-0000-0000-0000A5260000}"/>
    <cellStyle name="Superscript- regular 2 2 3 5" xfId="9892" xr:uid="{00000000-0005-0000-0000-0000A6260000}"/>
    <cellStyle name="Superscript- regular 2 2 4" xfId="9893" xr:uid="{00000000-0005-0000-0000-0000A7260000}"/>
    <cellStyle name="Superscript- regular 2 2 4 2" xfId="9894" xr:uid="{00000000-0005-0000-0000-0000A8260000}"/>
    <cellStyle name="Superscript- regular 2 2 4 2 2" xfId="9895" xr:uid="{00000000-0005-0000-0000-0000A9260000}"/>
    <cellStyle name="Superscript- regular 2 2 4 2 2 2" xfId="9896" xr:uid="{00000000-0005-0000-0000-0000AA260000}"/>
    <cellStyle name="Superscript- regular 2 2 4 2 3" xfId="9897" xr:uid="{00000000-0005-0000-0000-0000AB260000}"/>
    <cellStyle name="Superscript- regular 2 2 4 3" xfId="9898" xr:uid="{00000000-0005-0000-0000-0000AC260000}"/>
    <cellStyle name="Superscript- regular 2 2 4 3 2" xfId="9899" xr:uid="{00000000-0005-0000-0000-0000AD260000}"/>
    <cellStyle name="Superscript- regular 2 2 4 4" xfId="9900" xr:uid="{00000000-0005-0000-0000-0000AE260000}"/>
    <cellStyle name="Superscript- regular 2 2 5" xfId="9901" xr:uid="{00000000-0005-0000-0000-0000AF260000}"/>
    <cellStyle name="Superscript- regular 2 2 5 2" xfId="9902" xr:uid="{00000000-0005-0000-0000-0000B0260000}"/>
    <cellStyle name="Superscript- regular 2 2 5 2 2" xfId="9903" xr:uid="{00000000-0005-0000-0000-0000B1260000}"/>
    <cellStyle name="Superscript- regular 2 2 5 2 2 2" xfId="9904" xr:uid="{00000000-0005-0000-0000-0000B2260000}"/>
    <cellStyle name="Superscript- regular 2 2 5 2 3" xfId="9905" xr:uid="{00000000-0005-0000-0000-0000B3260000}"/>
    <cellStyle name="Superscript- regular 2 2 5 3" xfId="9906" xr:uid="{00000000-0005-0000-0000-0000B4260000}"/>
    <cellStyle name="Superscript- regular 2 2 5 3 2" xfId="9907" xr:uid="{00000000-0005-0000-0000-0000B5260000}"/>
    <cellStyle name="Superscript- regular 2 2 5 4" xfId="9908" xr:uid="{00000000-0005-0000-0000-0000B6260000}"/>
    <cellStyle name="Superscript- regular 2 2 6" xfId="9909" xr:uid="{00000000-0005-0000-0000-0000B7260000}"/>
    <cellStyle name="Superscript- regular 2 2 6 2" xfId="9910" xr:uid="{00000000-0005-0000-0000-0000B8260000}"/>
    <cellStyle name="Superscript- regular 2 2 6 2 2" xfId="9911" xr:uid="{00000000-0005-0000-0000-0000B9260000}"/>
    <cellStyle name="Superscript- regular 2 2 6 3" xfId="9912" xr:uid="{00000000-0005-0000-0000-0000BA260000}"/>
    <cellStyle name="Superscript- regular 2 2 7" xfId="9913" xr:uid="{00000000-0005-0000-0000-0000BB260000}"/>
    <cellStyle name="Superscript- regular 2 3" xfId="9914" xr:uid="{00000000-0005-0000-0000-0000BC260000}"/>
    <cellStyle name="Superscript- regular 2 3 2" xfId="9915" xr:uid="{00000000-0005-0000-0000-0000BD260000}"/>
    <cellStyle name="Superscript- regular 2 3 2 2" xfId="9916" xr:uid="{00000000-0005-0000-0000-0000BE260000}"/>
    <cellStyle name="Superscript- regular 2 3 2 2 2" xfId="9917" xr:uid="{00000000-0005-0000-0000-0000BF260000}"/>
    <cellStyle name="Superscript- regular 2 3 2 2 2 2" xfId="9918" xr:uid="{00000000-0005-0000-0000-0000C0260000}"/>
    <cellStyle name="Superscript- regular 2 3 2 2 2 2 2" xfId="9919" xr:uid="{00000000-0005-0000-0000-0000C1260000}"/>
    <cellStyle name="Superscript- regular 2 3 2 2 2 3" xfId="9920" xr:uid="{00000000-0005-0000-0000-0000C2260000}"/>
    <cellStyle name="Superscript- regular 2 3 2 2 3" xfId="9921" xr:uid="{00000000-0005-0000-0000-0000C3260000}"/>
    <cellStyle name="Superscript- regular 2 3 2 2 3 2" xfId="9922" xr:uid="{00000000-0005-0000-0000-0000C4260000}"/>
    <cellStyle name="Superscript- regular 2 3 2 2 4" xfId="9923" xr:uid="{00000000-0005-0000-0000-0000C5260000}"/>
    <cellStyle name="Superscript- regular 2 3 2 3" xfId="9924" xr:uid="{00000000-0005-0000-0000-0000C6260000}"/>
    <cellStyle name="Superscript- regular 2 3 2 3 2" xfId="9925" xr:uid="{00000000-0005-0000-0000-0000C7260000}"/>
    <cellStyle name="Superscript- regular 2 3 2 3 2 2" xfId="9926" xr:uid="{00000000-0005-0000-0000-0000C8260000}"/>
    <cellStyle name="Superscript- regular 2 3 2 3 2 2 2" xfId="9927" xr:uid="{00000000-0005-0000-0000-0000C9260000}"/>
    <cellStyle name="Superscript- regular 2 3 2 3 2 3" xfId="9928" xr:uid="{00000000-0005-0000-0000-0000CA260000}"/>
    <cellStyle name="Superscript- regular 2 3 2 3 3" xfId="9929" xr:uid="{00000000-0005-0000-0000-0000CB260000}"/>
    <cellStyle name="Superscript- regular 2 3 2 3 3 2" xfId="9930" xr:uid="{00000000-0005-0000-0000-0000CC260000}"/>
    <cellStyle name="Superscript- regular 2 3 2 3 4" xfId="9931" xr:uid="{00000000-0005-0000-0000-0000CD260000}"/>
    <cellStyle name="Superscript- regular 2 3 2 4" xfId="9932" xr:uid="{00000000-0005-0000-0000-0000CE260000}"/>
    <cellStyle name="Superscript- regular 2 3 2 4 2" xfId="9933" xr:uid="{00000000-0005-0000-0000-0000CF260000}"/>
    <cellStyle name="Superscript- regular 2 3 2 4 2 2" xfId="9934" xr:uid="{00000000-0005-0000-0000-0000D0260000}"/>
    <cellStyle name="Superscript- regular 2 3 2 4 3" xfId="9935" xr:uid="{00000000-0005-0000-0000-0000D1260000}"/>
    <cellStyle name="Superscript- regular 2 3 2 5" xfId="9936" xr:uid="{00000000-0005-0000-0000-0000D2260000}"/>
    <cellStyle name="Superscript- regular 2 3 3" xfId="9937" xr:uid="{00000000-0005-0000-0000-0000D3260000}"/>
    <cellStyle name="Superscript- regular 2 3 3 2" xfId="9938" xr:uid="{00000000-0005-0000-0000-0000D4260000}"/>
    <cellStyle name="Superscript- regular 2 3 3 2 2" xfId="9939" xr:uid="{00000000-0005-0000-0000-0000D5260000}"/>
    <cellStyle name="Superscript- regular 2 3 3 2 2 2" xfId="9940" xr:uid="{00000000-0005-0000-0000-0000D6260000}"/>
    <cellStyle name="Superscript- regular 2 3 3 2 2 2 2" xfId="9941" xr:uid="{00000000-0005-0000-0000-0000D7260000}"/>
    <cellStyle name="Superscript- regular 2 3 3 2 2 3" xfId="9942" xr:uid="{00000000-0005-0000-0000-0000D8260000}"/>
    <cellStyle name="Superscript- regular 2 3 3 2 3" xfId="9943" xr:uid="{00000000-0005-0000-0000-0000D9260000}"/>
    <cellStyle name="Superscript- regular 2 3 3 2 3 2" xfId="9944" xr:uid="{00000000-0005-0000-0000-0000DA260000}"/>
    <cellStyle name="Superscript- regular 2 3 3 2 4" xfId="9945" xr:uid="{00000000-0005-0000-0000-0000DB260000}"/>
    <cellStyle name="Superscript- regular 2 3 3 3" xfId="9946" xr:uid="{00000000-0005-0000-0000-0000DC260000}"/>
    <cellStyle name="Superscript- regular 2 3 3 3 2" xfId="9947" xr:uid="{00000000-0005-0000-0000-0000DD260000}"/>
    <cellStyle name="Superscript- regular 2 3 3 3 2 2" xfId="9948" xr:uid="{00000000-0005-0000-0000-0000DE260000}"/>
    <cellStyle name="Superscript- regular 2 3 3 3 2 2 2" xfId="9949" xr:uid="{00000000-0005-0000-0000-0000DF260000}"/>
    <cellStyle name="Superscript- regular 2 3 3 3 2 3" xfId="9950" xr:uid="{00000000-0005-0000-0000-0000E0260000}"/>
    <cellStyle name="Superscript- regular 2 3 3 3 3" xfId="9951" xr:uid="{00000000-0005-0000-0000-0000E1260000}"/>
    <cellStyle name="Superscript- regular 2 3 3 3 3 2" xfId="9952" xr:uid="{00000000-0005-0000-0000-0000E2260000}"/>
    <cellStyle name="Superscript- regular 2 3 3 3 4" xfId="9953" xr:uid="{00000000-0005-0000-0000-0000E3260000}"/>
    <cellStyle name="Superscript- regular 2 3 3 4" xfId="9954" xr:uid="{00000000-0005-0000-0000-0000E4260000}"/>
    <cellStyle name="Superscript- regular 2 3 3 4 2" xfId="9955" xr:uid="{00000000-0005-0000-0000-0000E5260000}"/>
    <cellStyle name="Superscript- regular 2 3 3 4 2 2" xfId="9956" xr:uid="{00000000-0005-0000-0000-0000E6260000}"/>
    <cellStyle name="Superscript- regular 2 3 3 4 3" xfId="9957" xr:uid="{00000000-0005-0000-0000-0000E7260000}"/>
    <cellStyle name="Superscript- regular 2 3 3 5" xfId="9958" xr:uid="{00000000-0005-0000-0000-0000E8260000}"/>
    <cellStyle name="Superscript- regular 2 3 4" xfId="9959" xr:uid="{00000000-0005-0000-0000-0000E9260000}"/>
    <cellStyle name="Superscript- regular 2 3 4 2" xfId="9960" xr:uid="{00000000-0005-0000-0000-0000EA260000}"/>
    <cellStyle name="Superscript- regular 2 3 4 2 2" xfId="9961" xr:uid="{00000000-0005-0000-0000-0000EB260000}"/>
    <cellStyle name="Superscript- regular 2 3 4 2 2 2" xfId="9962" xr:uid="{00000000-0005-0000-0000-0000EC260000}"/>
    <cellStyle name="Superscript- regular 2 3 4 2 3" xfId="9963" xr:uid="{00000000-0005-0000-0000-0000ED260000}"/>
    <cellStyle name="Superscript- regular 2 3 4 3" xfId="9964" xr:uid="{00000000-0005-0000-0000-0000EE260000}"/>
    <cellStyle name="Superscript- regular 2 3 4 3 2" xfId="9965" xr:uid="{00000000-0005-0000-0000-0000EF260000}"/>
    <cellStyle name="Superscript- regular 2 3 4 4" xfId="9966" xr:uid="{00000000-0005-0000-0000-0000F0260000}"/>
    <cellStyle name="Superscript- regular 2 3 5" xfId="9967" xr:uid="{00000000-0005-0000-0000-0000F1260000}"/>
    <cellStyle name="Superscript- regular 2 3 5 2" xfId="9968" xr:uid="{00000000-0005-0000-0000-0000F2260000}"/>
    <cellStyle name="Superscript- regular 2 3 5 2 2" xfId="9969" xr:uid="{00000000-0005-0000-0000-0000F3260000}"/>
    <cellStyle name="Superscript- regular 2 3 5 2 2 2" xfId="9970" xr:uid="{00000000-0005-0000-0000-0000F4260000}"/>
    <cellStyle name="Superscript- regular 2 3 5 2 3" xfId="9971" xr:uid="{00000000-0005-0000-0000-0000F5260000}"/>
    <cellStyle name="Superscript- regular 2 3 5 3" xfId="9972" xr:uid="{00000000-0005-0000-0000-0000F6260000}"/>
    <cellStyle name="Superscript- regular 2 3 5 3 2" xfId="9973" xr:uid="{00000000-0005-0000-0000-0000F7260000}"/>
    <cellStyle name="Superscript- regular 2 3 5 4" xfId="9974" xr:uid="{00000000-0005-0000-0000-0000F8260000}"/>
    <cellStyle name="Superscript- regular 2 3 6" xfId="9975" xr:uid="{00000000-0005-0000-0000-0000F9260000}"/>
    <cellStyle name="Superscript- regular 2 3 6 2" xfId="9976" xr:uid="{00000000-0005-0000-0000-0000FA260000}"/>
    <cellStyle name="Superscript- regular 2 3 6 2 2" xfId="9977" xr:uid="{00000000-0005-0000-0000-0000FB260000}"/>
    <cellStyle name="Superscript- regular 2 3 6 3" xfId="9978" xr:uid="{00000000-0005-0000-0000-0000FC260000}"/>
    <cellStyle name="Superscript- regular 2 3 7" xfId="9979" xr:uid="{00000000-0005-0000-0000-0000FD260000}"/>
    <cellStyle name="Superscript- regular 2 4" xfId="9980" xr:uid="{00000000-0005-0000-0000-0000FE260000}"/>
    <cellStyle name="Superscript- regular 2 4 2" xfId="9981" xr:uid="{00000000-0005-0000-0000-0000FF260000}"/>
    <cellStyle name="Superscript- regular 2 4 2 2" xfId="9982" xr:uid="{00000000-0005-0000-0000-000000270000}"/>
    <cellStyle name="Superscript- regular 2 4 2 2 2" xfId="9983" xr:uid="{00000000-0005-0000-0000-000001270000}"/>
    <cellStyle name="Superscript- regular 2 4 2 2 2 2" xfId="9984" xr:uid="{00000000-0005-0000-0000-000002270000}"/>
    <cellStyle name="Superscript- regular 2 4 2 2 3" xfId="9985" xr:uid="{00000000-0005-0000-0000-000003270000}"/>
    <cellStyle name="Superscript- regular 2 4 2 3" xfId="9986" xr:uid="{00000000-0005-0000-0000-000004270000}"/>
    <cellStyle name="Superscript- regular 2 4 2 3 2" xfId="9987" xr:uid="{00000000-0005-0000-0000-000005270000}"/>
    <cellStyle name="Superscript- regular 2 4 2 4" xfId="9988" xr:uid="{00000000-0005-0000-0000-000006270000}"/>
    <cellStyle name="Superscript- regular 2 4 3" xfId="9989" xr:uid="{00000000-0005-0000-0000-000007270000}"/>
    <cellStyle name="Superscript- regular 2 4 3 2" xfId="9990" xr:uid="{00000000-0005-0000-0000-000008270000}"/>
    <cellStyle name="Superscript- regular 2 4 3 2 2" xfId="9991" xr:uid="{00000000-0005-0000-0000-000009270000}"/>
    <cellStyle name="Superscript- regular 2 4 3 2 2 2" xfId="9992" xr:uid="{00000000-0005-0000-0000-00000A270000}"/>
    <cellStyle name="Superscript- regular 2 4 3 2 3" xfId="9993" xr:uid="{00000000-0005-0000-0000-00000B270000}"/>
    <cellStyle name="Superscript- regular 2 4 3 3" xfId="9994" xr:uid="{00000000-0005-0000-0000-00000C270000}"/>
    <cellStyle name="Superscript- regular 2 4 3 3 2" xfId="9995" xr:uid="{00000000-0005-0000-0000-00000D270000}"/>
    <cellStyle name="Superscript- regular 2 4 3 4" xfId="9996" xr:uid="{00000000-0005-0000-0000-00000E270000}"/>
    <cellStyle name="Superscript- regular 2 4 4" xfId="9997" xr:uid="{00000000-0005-0000-0000-00000F270000}"/>
    <cellStyle name="Superscript- regular 2 4 4 2" xfId="9998" xr:uid="{00000000-0005-0000-0000-000010270000}"/>
    <cellStyle name="Superscript- regular 2 4 4 2 2" xfId="9999" xr:uid="{00000000-0005-0000-0000-000011270000}"/>
    <cellStyle name="Superscript- regular 2 4 4 3" xfId="10000" xr:uid="{00000000-0005-0000-0000-000012270000}"/>
    <cellStyle name="Superscript- regular 2 4 5" xfId="10001" xr:uid="{00000000-0005-0000-0000-000013270000}"/>
    <cellStyle name="Superscript- regular 2 5" xfId="10002" xr:uid="{00000000-0005-0000-0000-000014270000}"/>
    <cellStyle name="Superscript- regular 2 5 2" xfId="10003" xr:uid="{00000000-0005-0000-0000-000015270000}"/>
    <cellStyle name="Superscript- regular 2 5 2 2" xfId="10004" xr:uid="{00000000-0005-0000-0000-000016270000}"/>
    <cellStyle name="Superscript- regular 2 5 2 2 2" xfId="10005" xr:uid="{00000000-0005-0000-0000-000017270000}"/>
    <cellStyle name="Superscript- regular 2 5 2 2 2 2" xfId="10006" xr:uid="{00000000-0005-0000-0000-000018270000}"/>
    <cellStyle name="Superscript- regular 2 5 2 2 3" xfId="10007" xr:uid="{00000000-0005-0000-0000-000019270000}"/>
    <cellStyle name="Superscript- regular 2 5 2 3" xfId="10008" xr:uid="{00000000-0005-0000-0000-00001A270000}"/>
    <cellStyle name="Superscript- regular 2 5 2 3 2" xfId="10009" xr:uid="{00000000-0005-0000-0000-00001B270000}"/>
    <cellStyle name="Superscript- regular 2 5 2 4" xfId="10010" xr:uid="{00000000-0005-0000-0000-00001C270000}"/>
    <cellStyle name="Superscript- regular 2 5 3" xfId="10011" xr:uid="{00000000-0005-0000-0000-00001D270000}"/>
    <cellStyle name="Superscript- regular 2 5 3 2" xfId="10012" xr:uid="{00000000-0005-0000-0000-00001E270000}"/>
    <cellStyle name="Superscript- regular 2 5 3 2 2" xfId="10013" xr:uid="{00000000-0005-0000-0000-00001F270000}"/>
    <cellStyle name="Superscript- regular 2 5 3 2 2 2" xfId="10014" xr:uid="{00000000-0005-0000-0000-000020270000}"/>
    <cellStyle name="Superscript- regular 2 5 3 2 3" xfId="10015" xr:uid="{00000000-0005-0000-0000-000021270000}"/>
    <cellStyle name="Superscript- regular 2 5 3 3" xfId="10016" xr:uid="{00000000-0005-0000-0000-000022270000}"/>
    <cellStyle name="Superscript- regular 2 5 3 3 2" xfId="10017" xr:uid="{00000000-0005-0000-0000-000023270000}"/>
    <cellStyle name="Superscript- regular 2 5 3 4" xfId="10018" xr:uid="{00000000-0005-0000-0000-000024270000}"/>
    <cellStyle name="Superscript- regular 2 5 4" xfId="10019" xr:uid="{00000000-0005-0000-0000-000025270000}"/>
    <cellStyle name="Superscript- regular 2 5 4 2" xfId="10020" xr:uid="{00000000-0005-0000-0000-000026270000}"/>
    <cellStyle name="Superscript- regular 2 5 4 2 2" xfId="10021" xr:uid="{00000000-0005-0000-0000-000027270000}"/>
    <cellStyle name="Superscript- regular 2 5 4 3" xfId="10022" xr:uid="{00000000-0005-0000-0000-000028270000}"/>
    <cellStyle name="Superscript- regular 2 5 5" xfId="10023" xr:uid="{00000000-0005-0000-0000-000029270000}"/>
    <cellStyle name="Superscript- regular 2 6" xfId="10024" xr:uid="{00000000-0005-0000-0000-00002A270000}"/>
    <cellStyle name="Superscript- regular 2 6 2" xfId="10025" xr:uid="{00000000-0005-0000-0000-00002B270000}"/>
    <cellStyle name="Superscript- regular 2 6 2 2" xfId="10026" xr:uid="{00000000-0005-0000-0000-00002C270000}"/>
    <cellStyle name="Superscript- regular 2 6 2 2 2" xfId="10027" xr:uid="{00000000-0005-0000-0000-00002D270000}"/>
    <cellStyle name="Superscript- regular 2 6 2 2 2 2" xfId="10028" xr:uid="{00000000-0005-0000-0000-00002E270000}"/>
    <cellStyle name="Superscript- regular 2 6 2 2 3" xfId="10029" xr:uid="{00000000-0005-0000-0000-00002F270000}"/>
    <cellStyle name="Superscript- regular 2 6 2 3" xfId="10030" xr:uid="{00000000-0005-0000-0000-000030270000}"/>
    <cellStyle name="Superscript- regular 2 6 2 3 2" xfId="10031" xr:uid="{00000000-0005-0000-0000-000031270000}"/>
    <cellStyle name="Superscript- regular 2 6 2 4" xfId="10032" xr:uid="{00000000-0005-0000-0000-000032270000}"/>
    <cellStyle name="Superscript- regular 2 6 3" xfId="10033" xr:uid="{00000000-0005-0000-0000-000033270000}"/>
    <cellStyle name="Superscript- regular 2 6 3 2" xfId="10034" xr:uid="{00000000-0005-0000-0000-000034270000}"/>
    <cellStyle name="Superscript- regular 2 6 3 2 2" xfId="10035" xr:uid="{00000000-0005-0000-0000-000035270000}"/>
    <cellStyle name="Superscript- regular 2 6 3 3" xfId="10036" xr:uid="{00000000-0005-0000-0000-000036270000}"/>
    <cellStyle name="Superscript- regular 2 6 4" xfId="10037" xr:uid="{00000000-0005-0000-0000-000037270000}"/>
    <cellStyle name="Superscript- regular 2 6 4 2" xfId="10038" xr:uid="{00000000-0005-0000-0000-000038270000}"/>
    <cellStyle name="Superscript- regular 2 6 5" xfId="10039" xr:uid="{00000000-0005-0000-0000-000039270000}"/>
    <cellStyle name="Superscript- regular 2 7" xfId="10040" xr:uid="{00000000-0005-0000-0000-00003A270000}"/>
    <cellStyle name="Superscript- regular 2 7 2" xfId="10041" xr:uid="{00000000-0005-0000-0000-00003B270000}"/>
    <cellStyle name="Superscript- regular 2 7 2 2" xfId="10042" xr:uid="{00000000-0005-0000-0000-00003C270000}"/>
    <cellStyle name="Superscript- regular 2 7 2 2 2" xfId="10043" xr:uid="{00000000-0005-0000-0000-00003D270000}"/>
    <cellStyle name="Superscript- regular 2 7 2 3" xfId="10044" xr:uid="{00000000-0005-0000-0000-00003E270000}"/>
    <cellStyle name="Superscript- regular 2 7 3" xfId="10045" xr:uid="{00000000-0005-0000-0000-00003F270000}"/>
    <cellStyle name="Superscript- regular 2 7 3 2" xfId="10046" xr:uid="{00000000-0005-0000-0000-000040270000}"/>
    <cellStyle name="Superscript- regular 2 7 4" xfId="10047" xr:uid="{00000000-0005-0000-0000-000041270000}"/>
    <cellStyle name="Superscript- regular 2 8" xfId="10048" xr:uid="{00000000-0005-0000-0000-000042270000}"/>
    <cellStyle name="Superscript- regular 2 9" xfId="10049" xr:uid="{00000000-0005-0000-0000-000043270000}"/>
    <cellStyle name="Superscript- regular 3" xfId="10050" xr:uid="{00000000-0005-0000-0000-000044270000}"/>
    <cellStyle name="Superscript- regular 3 2" xfId="10051" xr:uid="{00000000-0005-0000-0000-000045270000}"/>
    <cellStyle name="Superscript- regular 3 2 2" xfId="10052" xr:uid="{00000000-0005-0000-0000-000046270000}"/>
    <cellStyle name="Superscript- regular 3 2 2 2" xfId="10053" xr:uid="{00000000-0005-0000-0000-000047270000}"/>
    <cellStyle name="Superscript- regular 3 2 2 2 2" xfId="10054" xr:uid="{00000000-0005-0000-0000-000048270000}"/>
    <cellStyle name="Superscript- regular 3 2 2 2 2 2" xfId="10055" xr:uid="{00000000-0005-0000-0000-000049270000}"/>
    <cellStyle name="Superscript- regular 3 2 2 2 2 2 2" xfId="10056" xr:uid="{00000000-0005-0000-0000-00004A270000}"/>
    <cellStyle name="Superscript- regular 3 2 2 2 2 3" xfId="10057" xr:uid="{00000000-0005-0000-0000-00004B270000}"/>
    <cellStyle name="Superscript- regular 3 2 2 2 3" xfId="10058" xr:uid="{00000000-0005-0000-0000-00004C270000}"/>
    <cellStyle name="Superscript- regular 3 2 2 2 3 2" xfId="10059" xr:uid="{00000000-0005-0000-0000-00004D270000}"/>
    <cellStyle name="Superscript- regular 3 2 2 2 4" xfId="10060" xr:uid="{00000000-0005-0000-0000-00004E270000}"/>
    <cellStyle name="Superscript- regular 3 2 2 3" xfId="10061" xr:uid="{00000000-0005-0000-0000-00004F270000}"/>
    <cellStyle name="Superscript- regular 3 2 2 3 2" xfId="10062" xr:uid="{00000000-0005-0000-0000-000050270000}"/>
    <cellStyle name="Superscript- regular 3 2 2 3 2 2" xfId="10063" xr:uid="{00000000-0005-0000-0000-000051270000}"/>
    <cellStyle name="Superscript- regular 3 2 2 3 2 2 2" xfId="10064" xr:uid="{00000000-0005-0000-0000-000052270000}"/>
    <cellStyle name="Superscript- regular 3 2 2 3 2 3" xfId="10065" xr:uid="{00000000-0005-0000-0000-000053270000}"/>
    <cellStyle name="Superscript- regular 3 2 2 3 3" xfId="10066" xr:uid="{00000000-0005-0000-0000-000054270000}"/>
    <cellStyle name="Superscript- regular 3 2 2 3 3 2" xfId="10067" xr:uid="{00000000-0005-0000-0000-000055270000}"/>
    <cellStyle name="Superscript- regular 3 2 2 3 4" xfId="10068" xr:uid="{00000000-0005-0000-0000-000056270000}"/>
    <cellStyle name="Superscript- regular 3 2 2 4" xfId="10069" xr:uid="{00000000-0005-0000-0000-000057270000}"/>
    <cellStyle name="Superscript- regular 3 2 2 4 2" xfId="10070" xr:uid="{00000000-0005-0000-0000-000058270000}"/>
    <cellStyle name="Superscript- regular 3 2 2 4 2 2" xfId="10071" xr:uid="{00000000-0005-0000-0000-000059270000}"/>
    <cellStyle name="Superscript- regular 3 2 2 4 3" xfId="10072" xr:uid="{00000000-0005-0000-0000-00005A270000}"/>
    <cellStyle name="Superscript- regular 3 2 2 5" xfId="10073" xr:uid="{00000000-0005-0000-0000-00005B270000}"/>
    <cellStyle name="Superscript- regular 3 2 3" xfId="10074" xr:uid="{00000000-0005-0000-0000-00005C270000}"/>
    <cellStyle name="Superscript- regular 3 2 3 2" xfId="10075" xr:uid="{00000000-0005-0000-0000-00005D270000}"/>
    <cellStyle name="Superscript- regular 3 2 3 2 2" xfId="10076" xr:uid="{00000000-0005-0000-0000-00005E270000}"/>
    <cellStyle name="Superscript- regular 3 2 3 2 2 2" xfId="10077" xr:uid="{00000000-0005-0000-0000-00005F270000}"/>
    <cellStyle name="Superscript- regular 3 2 3 2 2 2 2" xfId="10078" xr:uid="{00000000-0005-0000-0000-000060270000}"/>
    <cellStyle name="Superscript- regular 3 2 3 2 2 3" xfId="10079" xr:uid="{00000000-0005-0000-0000-000061270000}"/>
    <cellStyle name="Superscript- regular 3 2 3 2 3" xfId="10080" xr:uid="{00000000-0005-0000-0000-000062270000}"/>
    <cellStyle name="Superscript- regular 3 2 3 2 3 2" xfId="10081" xr:uid="{00000000-0005-0000-0000-000063270000}"/>
    <cellStyle name="Superscript- regular 3 2 3 2 4" xfId="10082" xr:uid="{00000000-0005-0000-0000-000064270000}"/>
    <cellStyle name="Superscript- regular 3 2 3 3" xfId="10083" xr:uid="{00000000-0005-0000-0000-000065270000}"/>
    <cellStyle name="Superscript- regular 3 2 3 3 2" xfId="10084" xr:uid="{00000000-0005-0000-0000-000066270000}"/>
    <cellStyle name="Superscript- regular 3 2 3 3 2 2" xfId="10085" xr:uid="{00000000-0005-0000-0000-000067270000}"/>
    <cellStyle name="Superscript- regular 3 2 3 3 2 2 2" xfId="10086" xr:uid="{00000000-0005-0000-0000-000068270000}"/>
    <cellStyle name="Superscript- regular 3 2 3 3 2 3" xfId="10087" xr:uid="{00000000-0005-0000-0000-000069270000}"/>
    <cellStyle name="Superscript- regular 3 2 3 3 3" xfId="10088" xr:uid="{00000000-0005-0000-0000-00006A270000}"/>
    <cellStyle name="Superscript- regular 3 2 3 3 3 2" xfId="10089" xr:uid="{00000000-0005-0000-0000-00006B270000}"/>
    <cellStyle name="Superscript- regular 3 2 3 3 4" xfId="10090" xr:uid="{00000000-0005-0000-0000-00006C270000}"/>
    <cellStyle name="Superscript- regular 3 2 3 4" xfId="10091" xr:uid="{00000000-0005-0000-0000-00006D270000}"/>
    <cellStyle name="Superscript- regular 3 2 3 4 2" xfId="10092" xr:uid="{00000000-0005-0000-0000-00006E270000}"/>
    <cellStyle name="Superscript- regular 3 2 3 4 2 2" xfId="10093" xr:uid="{00000000-0005-0000-0000-00006F270000}"/>
    <cellStyle name="Superscript- regular 3 2 3 4 3" xfId="10094" xr:uid="{00000000-0005-0000-0000-000070270000}"/>
    <cellStyle name="Superscript- regular 3 2 3 5" xfId="10095" xr:uid="{00000000-0005-0000-0000-000071270000}"/>
    <cellStyle name="Superscript- regular 3 2 4" xfId="10096" xr:uid="{00000000-0005-0000-0000-000072270000}"/>
    <cellStyle name="Superscript- regular 3 2 4 2" xfId="10097" xr:uid="{00000000-0005-0000-0000-000073270000}"/>
    <cellStyle name="Superscript- regular 3 2 4 2 2" xfId="10098" xr:uid="{00000000-0005-0000-0000-000074270000}"/>
    <cellStyle name="Superscript- regular 3 2 4 2 2 2" xfId="10099" xr:uid="{00000000-0005-0000-0000-000075270000}"/>
    <cellStyle name="Superscript- regular 3 2 4 2 3" xfId="10100" xr:uid="{00000000-0005-0000-0000-000076270000}"/>
    <cellStyle name="Superscript- regular 3 2 4 3" xfId="10101" xr:uid="{00000000-0005-0000-0000-000077270000}"/>
    <cellStyle name="Superscript- regular 3 2 4 3 2" xfId="10102" xr:uid="{00000000-0005-0000-0000-000078270000}"/>
    <cellStyle name="Superscript- regular 3 2 4 4" xfId="10103" xr:uid="{00000000-0005-0000-0000-000079270000}"/>
    <cellStyle name="Superscript- regular 3 2 5" xfId="10104" xr:uid="{00000000-0005-0000-0000-00007A270000}"/>
    <cellStyle name="Superscript- regular 3 2 5 2" xfId="10105" xr:uid="{00000000-0005-0000-0000-00007B270000}"/>
    <cellStyle name="Superscript- regular 3 2 5 2 2" xfId="10106" xr:uid="{00000000-0005-0000-0000-00007C270000}"/>
    <cellStyle name="Superscript- regular 3 2 5 2 2 2" xfId="10107" xr:uid="{00000000-0005-0000-0000-00007D270000}"/>
    <cellStyle name="Superscript- regular 3 2 5 2 3" xfId="10108" xr:uid="{00000000-0005-0000-0000-00007E270000}"/>
    <cellStyle name="Superscript- regular 3 2 5 3" xfId="10109" xr:uid="{00000000-0005-0000-0000-00007F270000}"/>
    <cellStyle name="Superscript- regular 3 2 5 3 2" xfId="10110" xr:uid="{00000000-0005-0000-0000-000080270000}"/>
    <cellStyle name="Superscript- regular 3 2 5 4" xfId="10111" xr:uid="{00000000-0005-0000-0000-000081270000}"/>
    <cellStyle name="Superscript- regular 3 2 6" xfId="10112" xr:uid="{00000000-0005-0000-0000-000082270000}"/>
    <cellStyle name="Superscript- regular 3 2 6 2" xfId="10113" xr:uid="{00000000-0005-0000-0000-000083270000}"/>
    <cellStyle name="Superscript- regular 3 2 6 2 2" xfId="10114" xr:uid="{00000000-0005-0000-0000-000084270000}"/>
    <cellStyle name="Superscript- regular 3 2 6 3" xfId="10115" xr:uid="{00000000-0005-0000-0000-000085270000}"/>
    <cellStyle name="Superscript- regular 3 2 7" xfId="10116" xr:uid="{00000000-0005-0000-0000-000086270000}"/>
    <cellStyle name="Superscript- regular 3 3" xfId="10117" xr:uid="{00000000-0005-0000-0000-000087270000}"/>
    <cellStyle name="Superscript- regular 3 3 2" xfId="10118" xr:uid="{00000000-0005-0000-0000-000088270000}"/>
    <cellStyle name="Superscript- regular 3 3 2 2" xfId="10119" xr:uid="{00000000-0005-0000-0000-000089270000}"/>
    <cellStyle name="Superscript- regular 3 3 2 2 2" xfId="10120" xr:uid="{00000000-0005-0000-0000-00008A270000}"/>
    <cellStyle name="Superscript- regular 3 3 2 2 2 2" xfId="10121" xr:uid="{00000000-0005-0000-0000-00008B270000}"/>
    <cellStyle name="Superscript- regular 3 3 2 2 3" xfId="10122" xr:uid="{00000000-0005-0000-0000-00008C270000}"/>
    <cellStyle name="Superscript- regular 3 3 2 3" xfId="10123" xr:uid="{00000000-0005-0000-0000-00008D270000}"/>
    <cellStyle name="Superscript- regular 3 3 2 3 2" xfId="10124" xr:uid="{00000000-0005-0000-0000-00008E270000}"/>
    <cellStyle name="Superscript- regular 3 3 2 4" xfId="10125" xr:uid="{00000000-0005-0000-0000-00008F270000}"/>
    <cellStyle name="Superscript- regular 3 3 3" xfId="10126" xr:uid="{00000000-0005-0000-0000-000090270000}"/>
    <cellStyle name="Superscript- regular 3 3 3 2" xfId="10127" xr:uid="{00000000-0005-0000-0000-000091270000}"/>
    <cellStyle name="Superscript- regular 3 3 3 2 2" xfId="10128" xr:uid="{00000000-0005-0000-0000-000092270000}"/>
    <cellStyle name="Superscript- regular 3 3 3 2 2 2" xfId="10129" xr:uid="{00000000-0005-0000-0000-000093270000}"/>
    <cellStyle name="Superscript- regular 3 3 3 2 3" xfId="10130" xr:uid="{00000000-0005-0000-0000-000094270000}"/>
    <cellStyle name="Superscript- regular 3 3 3 3" xfId="10131" xr:uid="{00000000-0005-0000-0000-000095270000}"/>
    <cellStyle name="Superscript- regular 3 3 3 3 2" xfId="10132" xr:uid="{00000000-0005-0000-0000-000096270000}"/>
    <cellStyle name="Superscript- regular 3 3 3 4" xfId="10133" xr:uid="{00000000-0005-0000-0000-000097270000}"/>
    <cellStyle name="Superscript- regular 3 3 4" xfId="10134" xr:uid="{00000000-0005-0000-0000-000098270000}"/>
    <cellStyle name="Superscript- regular 3 3 4 2" xfId="10135" xr:uid="{00000000-0005-0000-0000-000099270000}"/>
    <cellStyle name="Superscript- regular 3 3 4 2 2" xfId="10136" xr:uid="{00000000-0005-0000-0000-00009A270000}"/>
    <cellStyle name="Superscript- regular 3 3 4 3" xfId="10137" xr:uid="{00000000-0005-0000-0000-00009B270000}"/>
    <cellStyle name="Superscript- regular 3 3 5" xfId="10138" xr:uid="{00000000-0005-0000-0000-00009C270000}"/>
    <cellStyle name="Superscript- regular 3 4" xfId="10139" xr:uid="{00000000-0005-0000-0000-00009D270000}"/>
    <cellStyle name="Superscript- regular 3 4 2" xfId="10140" xr:uid="{00000000-0005-0000-0000-00009E270000}"/>
    <cellStyle name="Superscript- regular 3 4 2 2" xfId="10141" xr:uid="{00000000-0005-0000-0000-00009F270000}"/>
    <cellStyle name="Superscript- regular 3 4 2 2 2" xfId="10142" xr:uid="{00000000-0005-0000-0000-0000A0270000}"/>
    <cellStyle name="Superscript- regular 3 4 2 2 2 2" xfId="10143" xr:uid="{00000000-0005-0000-0000-0000A1270000}"/>
    <cellStyle name="Superscript- regular 3 4 2 2 3" xfId="10144" xr:uid="{00000000-0005-0000-0000-0000A2270000}"/>
    <cellStyle name="Superscript- regular 3 4 2 3" xfId="10145" xr:uid="{00000000-0005-0000-0000-0000A3270000}"/>
    <cellStyle name="Superscript- regular 3 4 2 3 2" xfId="10146" xr:uid="{00000000-0005-0000-0000-0000A4270000}"/>
    <cellStyle name="Superscript- regular 3 4 2 4" xfId="10147" xr:uid="{00000000-0005-0000-0000-0000A5270000}"/>
    <cellStyle name="Superscript- regular 3 4 3" xfId="10148" xr:uid="{00000000-0005-0000-0000-0000A6270000}"/>
    <cellStyle name="Superscript- regular 3 4 3 2" xfId="10149" xr:uid="{00000000-0005-0000-0000-0000A7270000}"/>
    <cellStyle name="Superscript- regular 3 4 3 2 2" xfId="10150" xr:uid="{00000000-0005-0000-0000-0000A8270000}"/>
    <cellStyle name="Superscript- regular 3 4 3 2 2 2" xfId="10151" xr:uid="{00000000-0005-0000-0000-0000A9270000}"/>
    <cellStyle name="Superscript- regular 3 4 3 2 3" xfId="10152" xr:uid="{00000000-0005-0000-0000-0000AA270000}"/>
    <cellStyle name="Superscript- regular 3 4 3 3" xfId="10153" xr:uid="{00000000-0005-0000-0000-0000AB270000}"/>
    <cellStyle name="Superscript- regular 3 4 3 3 2" xfId="10154" xr:uid="{00000000-0005-0000-0000-0000AC270000}"/>
    <cellStyle name="Superscript- regular 3 4 3 4" xfId="10155" xr:uid="{00000000-0005-0000-0000-0000AD270000}"/>
    <cellStyle name="Superscript- regular 3 4 4" xfId="10156" xr:uid="{00000000-0005-0000-0000-0000AE270000}"/>
    <cellStyle name="Superscript- regular 3 4 4 2" xfId="10157" xr:uid="{00000000-0005-0000-0000-0000AF270000}"/>
    <cellStyle name="Superscript- regular 3 4 4 2 2" xfId="10158" xr:uid="{00000000-0005-0000-0000-0000B0270000}"/>
    <cellStyle name="Superscript- regular 3 4 4 3" xfId="10159" xr:uid="{00000000-0005-0000-0000-0000B1270000}"/>
    <cellStyle name="Superscript- regular 3 4 5" xfId="10160" xr:uid="{00000000-0005-0000-0000-0000B2270000}"/>
    <cellStyle name="Superscript- regular 3 5" xfId="10161" xr:uid="{00000000-0005-0000-0000-0000B3270000}"/>
    <cellStyle name="Superscript- regular 3 5 2" xfId="10162" xr:uid="{00000000-0005-0000-0000-0000B4270000}"/>
    <cellStyle name="Superscript- regular 3 5 2 2" xfId="10163" xr:uid="{00000000-0005-0000-0000-0000B5270000}"/>
    <cellStyle name="Superscript- regular 3 5 2 2 2" xfId="10164" xr:uid="{00000000-0005-0000-0000-0000B6270000}"/>
    <cellStyle name="Superscript- regular 3 5 2 2 2 2" xfId="10165" xr:uid="{00000000-0005-0000-0000-0000B7270000}"/>
    <cellStyle name="Superscript- regular 3 5 2 2 3" xfId="10166" xr:uid="{00000000-0005-0000-0000-0000B8270000}"/>
    <cellStyle name="Superscript- regular 3 5 2 3" xfId="10167" xr:uid="{00000000-0005-0000-0000-0000B9270000}"/>
    <cellStyle name="Superscript- regular 3 5 2 3 2" xfId="10168" xr:uid="{00000000-0005-0000-0000-0000BA270000}"/>
    <cellStyle name="Superscript- regular 3 5 2 4" xfId="10169" xr:uid="{00000000-0005-0000-0000-0000BB270000}"/>
    <cellStyle name="Superscript- regular 3 5 3" xfId="10170" xr:uid="{00000000-0005-0000-0000-0000BC270000}"/>
    <cellStyle name="Superscript- regular 3 5 3 2" xfId="10171" xr:uid="{00000000-0005-0000-0000-0000BD270000}"/>
    <cellStyle name="Superscript- regular 3 5 3 2 2" xfId="10172" xr:uid="{00000000-0005-0000-0000-0000BE270000}"/>
    <cellStyle name="Superscript- regular 3 5 3 3" xfId="10173" xr:uid="{00000000-0005-0000-0000-0000BF270000}"/>
    <cellStyle name="Superscript- regular 3 5 4" xfId="10174" xr:uid="{00000000-0005-0000-0000-0000C0270000}"/>
    <cellStyle name="Superscript- regular 3 5 4 2" xfId="10175" xr:uid="{00000000-0005-0000-0000-0000C1270000}"/>
    <cellStyle name="Superscript- regular 3 5 5" xfId="10176" xr:uid="{00000000-0005-0000-0000-0000C2270000}"/>
    <cellStyle name="Superscript- regular 3 6" xfId="10177" xr:uid="{00000000-0005-0000-0000-0000C3270000}"/>
    <cellStyle name="Superscript- regular 3 6 2" xfId="10178" xr:uid="{00000000-0005-0000-0000-0000C4270000}"/>
    <cellStyle name="Superscript- regular 3 6 2 2" xfId="10179" xr:uid="{00000000-0005-0000-0000-0000C5270000}"/>
    <cellStyle name="Superscript- regular 3 6 2 2 2" xfId="10180" xr:uid="{00000000-0005-0000-0000-0000C6270000}"/>
    <cellStyle name="Superscript- regular 3 6 2 3" xfId="10181" xr:uid="{00000000-0005-0000-0000-0000C7270000}"/>
    <cellStyle name="Superscript- regular 3 6 3" xfId="10182" xr:uid="{00000000-0005-0000-0000-0000C8270000}"/>
    <cellStyle name="Superscript- regular 3 6 3 2" xfId="10183" xr:uid="{00000000-0005-0000-0000-0000C9270000}"/>
    <cellStyle name="Superscript- regular 3 6 4" xfId="10184" xr:uid="{00000000-0005-0000-0000-0000CA270000}"/>
    <cellStyle name="Superscript- regular 3 7" xfId="10185" xr:uid="{00000000-0005-0000-0000-0000CB270000}"/>
    <cellStyle name="Superscript- regular 3 8" xfId="10186" xr:uid="{00000000-0005-0000-0000-0000CC270000}"/>
    <cellStyle name="Superscript- regular 3 9" xfId="10187" xr:uid="{00000000-0005-0000-0000-0000CD270000}"/>
    <cellStyle name="Superscript- regular 4" xfId="10188" xr:uid="{00000000-0005-0000-0000-0000CE270000}"/>
    <cellStyle name="Superscript- regular 4 2" xfId="10189" xr:uid="{00000000-0005-0000-0000-0000CF270000}"/>
    <cellStyle name="Superscript- regular 4 2 2" xfId="10190" xr:uid="{00000000-0005-0000-0000-0000D0270000}"/>
    <cellStyle name="Superscript- regular 4 2 2 2" xfId="10191" xr:uid="{00000000-0005-0000-0000-0000D1270000}"/>
    <cellStyle name="Superscript- regular 4 2 2 2 2" xfId="10192" xr:uid="{00000000-0005-0000-0000-0000D2270000}"/>
    <cellStyle name="Superscript- regular 4 2 2 2 2 2" xfId="10193" xr:uid="{00000000-0005-0000-0000-0000D3270000}"/>
    <cellStyle name="Superscript- regular 4 2 2 2 3" xfId="10194" xr:uid="{00000000-0005-0000-0000-0000D4270000}"/>
    <cellStyle name="Superscript- regular 4 2 2 3" xfId="10195" xr:uid="{00000000-0005-0000-0000-0000D5270000}"/>
    <cellStyle name="Superscript- regular 4 2 2 3 2" xfId="10196" xr:uid="{00000000-0005-0000-0000-0000D6270000}"/>
    <cellStyle name="Superscript- regular 4 2 2 4" xfId="10197" xr:uid="{00000000-0005-0000-0000-0000D7270000}"/>
    <cellStyle name="Superscript- regular 4 2 3" xfId="10198" xr:uid="{00000000-0005-0000-0000-0000D8270000}"/>
    <cellStyle name="Superscript- regular 4 2 3 2" xfId="10199" xr:uid="{00000000-0005-0000-0000-0000D9270000}"/>
    <cellStyle name="Superscript- regular 4 2 3 2 2" xfId="10200" xr:uid="{00000000-0005-0000-0000-0000DA270000}"/>
    <cellStyle name="Superscript- regular 4 2 3 2 2 2" xfId="10201" xr:uid="{00000000-0005-0000-0000-0000DB270000}"/>
    <cellStyle name="Superscript- regular 4 2 3 2 3" xfId="10202" xr:uid="{00000000-0005-0000-0000-0000DC270000}"/>
    <cellStyle name="Superscript- regular 4 2 3 3" xfId="10203" xr:uid="{00000000-0005-0000-0000-0000DD270000}"/>
    <cellStyle name="Superscript- regular 4 2 3 3 2" xfId="10204" xr:uid="{00000000-0005-0000-0000-0000DE270000}"/>
    <cellStyle name="Superscript- regular 4 2 3 4" xfId="10205" xr:uid="{00000000-0005-0000-0000-0000DF270000}"/>
    <cellStyle name="Superscript- regular 4 2 4" xfId="10206" xr:uid="{00000000-0005-0000-0000-0000E0270000}"/>
    <cellStyle name="Superscript- regular 4 2 4 2" xfId="10207" xr:uid="{00000000-0005-0000-0000-0000E1270000}"/>
    <cellStyle name="Superscript- regular 4 2 4 2 2" xfId="10208" xr:uid="{00000000-0005-0000-0000-0000E2270000}"/>
    <cellStyle name="Superscript- regular 4 2 4 3" xfId="10209" xr:uid="{00000000-0005-0000-0000-0000E3270000}"/>
    <cellStyle name="Superscript- regular 4 2 5" xfId="10210" xr:uid="{00000000-0005-0000-0000-0000E4270000}"/>
    <cellStyle name="Superscript- regular 4 3" xfId="10211" xr:uid="{00000000-0005-0000-0000-0000E5270000}"/>
    <cellStyle name="Superscript- regular 4 3 2" xfId="10212" xr:uid="{00000000-0005-0000-0000-0000E6270000}"/>
    <cellStyle name="Superscript- regular 4 3 2 2" xfId="10213" xr:uid="{00000000-0005-0000-0000-0000E7270000}"/>
    <cellStyle name="Superscript- regular 4 3 2 2 2" xfId="10214" xr:uid="{00000000-0005-0000-0000-0000E8270000}"/>
    <cellStyle name="Superscript- regular 4 3 2 2 2 2" xfId="10215" xr:uid="{00000000-0005-0000-0000-0000E9270000}"/>
    <cellStyle name="Superscript- regular 4 3 2 2 3" xfId="10216" xr:uid="{00000000-0005-0000-0000-0000EA270000}"/>
    <cellStyle name="Superscript- regular 4 3 2 3" xfId="10217" xr:uid="{00000000-0005-0000-0000-0000EB270000}"/>
    <cellStyle name="Superscript- regular 4 3 2 3 2" xfId="10218" xr:uid="{00000000-0005-0000-0000-0000EC270000}"/>
    <cellStyle name="Superscript- regular 4 3 2 4" xfId="10219" xr:uid="{00000000-0005-0000-0000-0000ED270000}"/>
    <cellStyle name="Superscript- regular 4 3 3" xfId="10220" xr:uid="{00000000-0005-0000-0000-0000EE270000}"/>
    <cellStyle name="Superscript- regular 4 3 3 2" xfId="10221" xr:uid="{00000000-0005-0000-0000-0000EF270000}"/>
    <cellStyle name="Superscript- regular 4 3 3 2 2" xfId="10222" xr:uid="{00000000-0005-0000-0000-0000F0270000}"/>
    <cellStyle name="Superscript- regular 4 3 3 2 2 2" xfId="10223" xr:uid="{00000000-0005-0000-0000-0000F1270000}"/>
    <cellStyle name="Superscript- regular 4 3 3 2 3" xfId="10224" xr:uid="{00000000-0005-0000-0000-0000F2270000}"/>
    <cellStyle name="Superscript- regular 4 3 3 3" xfId="10225" xr:uid="{00000000-0005-0000-0000-0000F3270000}"/>
    <cellStyle name="Superscript- regular 4 3 3 3 2" xfId="10226" xr:uid="{00000000-0005-0000-0000-0000F4270000}"/>
    <cellStyle name="Superscript- regular 4 3 3 4" xfId="10227" xr:uid="{00000000-0005-0000-0000-0000F5270000}"/>
    <cellStyle name="Superscript- regular 4 3 4" xfId="10228" xr:uid="{00000000-0005-0000-0000-0000F6270000}"/>
    <cellStyle name="Superscript- regular 4 3 4 2" xfId="10229" xr:uid="{00000000-0005-0000-0000-0000F7270000}"/>
    <cellStyle name="Superscript- regular 4 3 4 2 2" xfId="10230" xr:uid="{00000000-0005-0000-0000-0000F8270000}"/>
    <cellStyle name="Superscript- regular 4 3 4 3" xfId="10231" xr:uid="{00000000-0005-0000-0000-0000F9270000}"/>
    <cellStyle name="Superscript- regular 4 3 5" xfId="10232" xr:uid="{00000000-0005-0000-0000-0000FA270000}"/>
    <cellStyle name="Superscript- regular 4 4" xfId="10233" xr:uid="{00000000-0005-0000-0000-0000FB270000}"/>
    <cellStyle name="Superscript- regular 4 4 2" xfId="10234" xr:uid="{00000000-0005-0000-0000-0000FC270000}"/>
    <cellStyle name="Superscript- regular 4 4 2 2" xfId="10235" xr:uid="{00000000-0005-0000-0000-0000FD270000}"/>
    <cellStyle name="Superscript- regular 4 4 2 2 2" xfId="10236" xr:uid="{00000000-0005-0000-0000-0000FE270000}"/>
    <cellStyle name="Superscript- regular 4 4 2 3" xfId="10237" xr:uid="{00000000-0005-0000-0000-0000FF270000}"/>
    <cellStyle name="Superscript- regular 4 4 3" xfId="10238" xr:uid="{00000000-0005-0000-0000-000000280000}"/>
    <cellStyle name="Superscript- regular 4 4 3 2" xfId="10239" xr:uid="{00000000-0005-0000-0000-000001280000}"/>
    <cellStyle name="Superscript- regular 4 4 4" xfId="10240" xr:uid="{00000000-0005-0000-0000-000002280000}"/>
    <cellStyle name="Superscript- regular 4 5" xfId="10241" xr:uid="{00000000-0005-0000-0000-000003280000}"/>
    <cellStyle name="Superscript- regular 4 5 2" xfId="10242" xr:uid="{00000000-0005-0000-0000-000004280000}"/>
    <cellStyle name="Superscript- regular 4 5 2 2" xfId="10243" xr:uid="{00000000-0005-0000-0000-000005280000}"/>
    <cellStyle name="Superscript- regular 4 5 2 2 2" xfId="10244" xr:uid="{00000000-0005-0000-0000-000006280000}"/>
    <cellStyle name="Superscript- regular 4 5 2 3" xfId="10245" xr:uid="{00000000-0005-0000-0000-000007280000}"/>
    <cellStyle name="Superscript- regular 4 5 3" xfId="10246" xr:uid="{00000000-0005-0000-0000-000008280000}"/>
    <cellStyle name="Superscript- regular 4 5 3 2" xfId="10247" xr:uid="{00000000-0005-0000-0000-000009280000}"/>
    <cellStyle name="Superscript- regular 4 5 4" xfId="10248" xr:uid="{00000000-0005-0000-0000-00000A280000}"/>
    <cellStyle name="Superscript- regular 4 6" xfId="10249" xr:uid="{00000000-0005-0000-0000-00000B280000}"/>
    <cellStyle name="Superscript- regular 4 6 2" xfId="10250" xr:uid="{00000000-0005-0000-0000-00000C280000}"/>
    <cellStyle name="Superscript- regular 4 6 2 2" xfId="10251" xr:uid="{00000000-0005-0000-0000-00000D280000}"/>
    <cellStyle name="Superscript- regular 4 6 3" xfId="10252" xr:uid="{00000000-0005-0000-0000-00000E280000}"/>
    <cellStyle name="Superscript- regular 4 7" xfId="10253" xr:uid="{00000000-0005-0000-0000-00000F280000}"/>
    <cellStyle name="Superscript- regular 5" xfId="10254" xr:uid="{00000000-0005-0000-0000-000010280000}"/>
    <cellStyle name="Superscript- regular 5 2" xfId="10255" xr:uid="{00000000-0005-0000-0000-000011280000}"/>
    <cellStyle name="Superscript- regular 5 2 2" xfId="10256" xr:uid="{00000000-0005-0000-0000-000012280000}"/>
    <cellStyle name="Superscript- regular 5 2 2 2" xfId="10257" xr:uid="{00000000-0005-0000-0000-000013280000}"/>
    <cellStyle name="Superscript- regular 5 2 2 2 2" xfId="10258" xr:uid="{00000000-0005-0000-0000-000014280000}"/>
    <cellStyle name="Superscript- regular 5 2 2 3" xfId="10259" xr:uid="{00000000-0005-0000-0000-000015280000}"/>
    <cellStyle name="Superscript- regular 5 2 3" xfId="10260" xr:uid="{00000000-0005-0000-0000-000016280000}"/>
    <cellStyle name="Superscript- regular 5 2 3 2" xfId="10261" xr:uid="{00000000-0005-0000-0000-000017280000}"/>
    <cellStyle name="Superscript- regular 5 2 4" xfId="10262" xr:uid="{00000000-0005-0000-0000-000018280000}"/>
    <cellStyle name="Superscript- regular 5 3" xfId="10263" xr:uid="{00000000-0005-0000-0000-000019280000}"/>
    <cellStyle name="Superscript- regular 5 3 2" xfId="10264" xr:uid="{00000000-0005-0000-0000-00001A280000}"/>
    <cellStyle name="Superscript- regular 5 3 2 2" xfId="10265" xr:uid="{00000000-0005-0000-0000-00001B280000}"/>
    <cellStyle name="Superscript- regular 5 3 2 2 2" xfId="10266" xr:uid="{00000000-0005-0000-0000-00001C280000}"/>
    <cellStyle name="Superscript- regular 5 3 2 3" xfId="10267" xr:uid="{00000000-0005-0000-0000-00001D280000}"/>
    <cellStyle name="Superscript- regular 5 3 3" xfId="10268" xr:uid="{00000000-0005-0000-0000-00001E280000}"/>
    <cellStyle name="Superscript- regular 5 3 3 2" xfId="10269" xr:uid="{00000000-0005-0000-0000-00001F280000}"/>
    <cellStyle name="Superscript- regular 5 3 4" xfId="10270" xr:uid="{00000000-0005-0000-0000-000020280000}"/>
    <cellStyle name="Superscript- regular 5 4" xfId="10271" xr:uid="{00000000-0005-0000-0000-000021280000}"/>
    <cellStyle name="Superscript- regular 5 4 2" xfId="10272" xr:uid="{00000000-0005-0000-0000-000022280000}"/>
    <cellStyle name="Superscript- regular 5 4 2 2" xfId="10273" xr:uid="{00000000-0005-0000-0000-000023280000}"/>
    <cellStyle name="Superscript- regular 5 4 3" xfId="10274" xr:uid="{00000000-0005-0000-0000-000024280000}"/>
    <cellStyle name="Superscript- regular 5 5" xfId="10275" xr:uid="{00000000-0005-0000-0000-000025280000}"/>
    <cellStyle name="Superscript- regular 6" xfId="10276" xr:uid="{00000000-0005-0000-0000-000026280000}"/>
    <cellStyle name="Superscript- regular 6 2" xfId="10277" xr:uid="{00000000-0005-0000-0000-000027280000}"/>
    <cellStyle name="Superscript- regular 6 2 2" xfId="10278" xr:uid="{00000000-0005-0000-0000-000028280000}"/>
    <cellStyle name="Superscript- regular 6 2 2 2" xfId="10279" xr:uid="{00000000-0005-0000-0000-000029280000}"/>
    <cellStyle name="Superscript- regular 6 2 2 2 2" xfId="10280" xr:uid="{00000000-0005-0000-0000-00002A280000}"/>
    <cellStyle name="Superscript- regular 6 2 2 3" xfId="10281" xr:uid="{00000000-0005-0000-0000-00002B280000}"/>
    <cellStyle name="Superscript- regular 6 2 3" xfId="10282" xr:uid="{00000000-0005-0000-0000-00002C280000}"/>
    <cellStyle name="Superscript- regular 6 2 3 2" xfId="10283" xr:uid="{00000000-0005-0000-0000-00002D280000}"/>
    <cellStyle name="Superscript- regular 6 2 4" xfId="10284" xr:uid="{00000000-0005-0000-0000-00002E280000}"/>
    <cellStyle name="Superscript- regular 6 3" xfId="10285" xr:uid="{00000000-0005-0000-0000-00002F280000}"/>
    <cellStyle name="Superscript- regular 6 3 2" xfId="10286" xr:uid="{00000000-0005-0000-0000-000030280000}"/>
    <cellStyle name="Superscript- regular 6 3 2 2" xfId="10287" xr:uid="{00000000-0005-0000-0000-000031280000}"/>
    <cellStyle name="Superscript- regular 6 3 2 2 2" xfId="10288" xr:uid="{00000000-0005-0000-0000-000032280000}"/>
    <cellStyle name="Superscript- regular 6 3 2 3" xfId="10289" xr:uid="{00000000-0005-0000-0000-000033280000}"/>
    <cellStyle name="Superscript- regular 6 3 3" xfId="10290" xr:uid="{00000000-0005-0000-0000-000034280000}"/>
    <cellStyle name="Superscript- regular 6 3 3 2" xfId="10291" xr:uid="{00000000-0005-0000-0000-000035280000}"/>
    <cellStyle name="Superscript- regular 6 3 4" xfId="10292" xr:uid="{00000000-0005-0000-0000-000036280000}"/>
    <cellStyle name="Superscript- regular 6 4" xfId="10293" xr:uid="{00000000-0005-0000-0000-000037280000}"/>
    <cellStyle name="Superscript- regular 6 4 2" xfId="10294" xr:uid="{00000000-0005-0000-0000-000038280000}"/>
    <cellStyle name="Superscript- regular 6 4 2 2" xfId="10295" xr:uid="{00000000-0005-0000-0000-000039280000}"/>
    <cellStyle name="Superscript- regular 6 4 3" xfId="10296" xr:uid="{00000000-0005-0000-0000-00003A280000}"/>
    <cellStyle name="Superscript- regular 6 5" xfId="10297" xr:uid="{00000000-0005-0000-0000-00003B280000}"/>
    <cellStyle name="Superscript- regular 7" xfId="10298" xr:uid="{00000000-0005-0000-0000-00003C280000}"/>
    <cellStyle name="Superscript- regular 7 2" xfId="10299" xr:uid="{00000000-0005-0000-0000-00003D280000}"/>
    <cellStyle name="Superscript- regular 7 2 2" xfId="10300" xr:uid="{00000000-0005-0000-0000-00003E280000}"/>
    <cellStyle name="Superscript- regular 7 2 2 2" xfId="10301" xr:uid="{00000000-0005-0000-0000-00003F280000}"/>
    <cellStyle name="Superscript- regular 7 2 2 2 2" xfId="10302" xr:uid="{00000000-0005-0000-0000-000040280000}"/>
    <cellStyle name="Superscript- regular 7 2 2 3" xfId="10303" xr:uid="{00000000-0005-0000-0000-000041280000}"/>
    <cellStyle name="Superscript- regular 7 2 3" xfId="10304" xr:uid="{00000000-0005-0000-0000-000042280000}"/>
    <cellStyle name="Superscript- regular 7 2 3 2" xfId="10305" xr:uid="{00000000-0005-0000-0000-000043280000}"/>
    <cellStyle name="Superscript- regular 7 2 4" xfId="10306" xr:uid="{00000000-0005-0000-0000-000044280000}"/>
    <cellStyle name="Superscript- regular 7 3" xfId="10307" xr:uid="{00000000-0005-0000-0000-000045280000}"/>
    <cellStyle name="Superscript- regular 7 3 2" xfId="10308" xr:uid="{00000000-0005-0000-0000-000046280000}"/>
    <cellStyle name="Superscript- regular 7 3 2 2" xfId="10309" xr:uid="{00000000-0005-0000-0000-000047280000}"/>
    <cellStyle name="Superscript- regular 7 3 3" xfId="10310" xr:uid="{00000000-0005-0000-0000-000048280000}"/>
    <cellStyle name="Superscript- regular 7 4" xfId="10311" xr:uid="{00000000-0005-0000-0000-000049280000}"/>
    <cellStyle name="Superscript- regular 7 4 2" xfId="10312" xr:uid="{00000000-0005-0000-0000-00004A280000}"/>
    <cellStyle name="Superscript- regular 7 5" xfId="10313" xr:uid="{00000000-0005-0000-0000-00004B280000}"/>
    <cellStyle name="Superscript- regular 8" xfId="10314" xr:uid="{00000000-0005-0000-0000-00004C280000}"/>
    <cellStyle name="Superscript- regular 8 2" xfId="10315" xr:uid="{00000000-0005-0000-0000-00004D280000}"/>
    <cellStyle name="Superscript- regular 8 2 2" xfId="10316" xr:uid="{00000000-0005-0000-0000-00004E280000}"/>
    <cellStyle name="Superscript- regular 8 2 2 2" xfId="10317" xr:uid="{00000000-0005-0000-0000-00004F280000}"/>
    <cellStyle name="Superscript- regular 8 2 3" xfId="10318" xr:uid="{00000000-0005-0000-0000-000050280000}"/>
    <cellStyle name="Superscript- regular 8 3" xfId="10319" xr:uid="{00000000-0005-0000-0000-000051280000}"/>
    <cellStyle name="Superscript- regular 8 3 2" xfId="10320" xr:uid="{00000000-0005-0000-0000-000052280000}"/>
    <cellStyle name="Superscript- regular 8 4" xfId="10321" xr:uid="{00000000-0005-0000-0000-000053280000}"/>
    <cellStyle name="Superscript- regular 9" xfId="10322" xr:uid="{00000000-0005-0000-0000-000054280000}"/>
    <cellStyle name="Table Data" xfId="10324" xr:uid="{00000000-0005-0000-0000-000056280000}"/>
    <cellStyle name="Table Head Top" xfId="10325" xr:uid="{00000000-0005-0000-0000-000057280000}"/>
    <cellStyle name="Table Hed Side" xfId="10326" xr:uid="{00000000-0005-0000-0000-000058280000}"/>
    <cellStyle name="Table Title" xfId="10327" xr:uid="{00000000-0005-0000-0000-000059280000}"/>
    <cellStyle name="Table title 2" xfId="10328" xr:uid="{00000000-0005-0000-0000-00005A280000}"/>
    <cellStyle name="Times New Roman" xfId="10329" xr:uid="{00000000-0005-0000-0000-00005B280000}"/>
    <cellStyle name="Title 10" xfId="10330" xr:uid="{00000000-0005-0000-0000-00005C280000}"/>
    <cellStyle name="Title 11" xfId="10331" xr:uid="{00000000-0005-0000-0000-00005D280000}"/>
    <cellStyle name="Title 12" xfId="10332" xr:uid="{00000000-0005-0000-0000-00005E280000}"/>
    <cellStyle name="Title 13" xfId="10333" xr:uid="{00000000-0005-0000-0000-00005F280000}"/>
    <cellStyle name="Title 14" xfId="10334" xr:uid="{00000000-0005-0000-0000-000060280000}"/>
    <cellStyle name="Title 15" xfId="10335" xr:uid="{00000000-0005-0000-0000-000061280000}"/>
    <cellStyle name="Title 16" xfId="10336" xr:uid="{00000000-0005-0000-0000-000062280000}"/>
    <cellStyle name="Title 17" xfId="10337" xr:uid="{00000000-0005-0000-0000-000063280000}"/>
    <cellStyle name="Title 18" xfId="10338" xr:uid="{00000000-0005-0000-0000-000064280000}"/>
    <cellStyle name="Title 19" xfId="10339" xr:uid="{00000000-0005-0000-0000-000065280000}"/>
    <cellStyle name="Title 2" xfId="10340" xr:uid="{00000000-0005-0000-0000-000066280000}"/>
    <cellStyle name="Title 2 2" xfId="10341" xr:uid="{00000000-0005-0000-0000-000067280000}"/>
    <cellStyle name="Title 20" xfId="10342" xr:uid="{00000000-0005-0000-0000-000068280000}"/>
    <cellStyle name="Title 21" xfId="10343" xr:uid="{00000000-0005-0000-0000-000069280000}"/>
    <cellStyle name="Title 22" xfId="10344" xr:uid="{00000000-0005-0000-0000-00006A280000}"/>
    <cellStyle name="Title 23" xfId="10345" xr:uid="{00000000-0005-0000-0000-00006B280000}"/>
    <cellStyle name="Title 3" xfId="10346" xr:uid="{00000000-0005-0000-0000-00006C280000}"/>
    <cellStyle name="Title 4" xfId="10347" xr:uid="{00000000-0005-0000-0000-00006D280000}"/>
    <cellStyle name="Title 5" xfId="10348" xr:uid="{00000000-0005-0000-0000-00006E280000}"/>
    <cellStyle name="Title 6" xfId="10349" xr:uid="{00000000-0005-0000-0000-00006F280000}"/>
    <cellStyle name="Title 7" xfId="10350" xr:uid="{00000000-0005-0000-0000-000070280000}"/>
    <cellStyle name="Title 8" xfId="10351" xr:uid="{00000000-0005-0000-0000-000071280000}"/>
    <cellStyle name="Title 9" xfId="10352" xr:uid="{00000000-0005-0000-0000-000072280000}"/>
    <cellStyle name="Title Text" xfId="10353" xr:uid="{00000000-0005-0000-0000-000073280000}"/>
    <cellStyle name="Title Text 1" xfId="10354" xr:uid="{00000000-0005-0000-0000-000074280000}"/>
    <cellStyle name="Title Text 2" xfId="10355" xr:uid="{00000000-0005-0000-0000-000075280000}"/>
    <cellStyle name="Title-1" xfId="10356" xr:uid="{00000000-0005-0000-0000-000076280000}"/>
    <cellStyle name="Title-1 2" xfId="10357" xr:uid="{00000000-0005-0000-0000-000077280000}"/>
    <cellStyle name="Title-1 3" xfId="10358" xr:uid="{00000000-0005-0000-0000-000078280000}"/>
    <cellStyle name="Title-2" xfId="10359" xr:uid="{00000000-0005-0000-0000-000079280000}"/>
    <cellStyle name="Title-2 2" xfId="10360" xr:uid="{00000000-0005-0000-0000-00007A280000}"/>
    <cellStyle name="Title-3" xfId="10361" xr:uid="{00000000-0005-0000-0000-00007B280000}"/>
    <cellStyle name="Total 10" xfId="10362" xr:uid="{00000000-0005-0000-0000-00007C280000}"/>
    <cellStyle name="Total 10 2" xfId="10363" xr:uid="{00000000-0005-0000-0000-00007D280000}"/>
    <cellStyle name="Total 10 2 2" xfId="10364" xr:uid="{00000000-0005-0000-0000-00007E280000}"/>
    <cellStyle name="Total 10 3" xfId="10365" xr:uid="{00000000-0005-0000-0000-00007F280000}"/>
    <cellStyle name="Total 10 3 2" xfId="10366" xr:uid="{00000000-0005-0000-0000-000080280000}"/>
    <cellStyle name="Total 11" xfId="10367" xr:uid="{00000000-0005-0000-0000-000081280000}"/>
    <cellStyle name="Total 11 2" xfId="10368" xr:uid="{00000000-0005-0000-0000-000082280000}"/>
    <cellStyle name="Total 11 2 2" xfId="10369" xr:uid="{00000000-0005-0000-0000-000083280000}"/>
    <cellStyle name="Total 11 3" xfId="10370" xr:uid="{00000000-0005-0000-0000-000084280000}"/>
    <cellStyle name="Total 11 3 2" xfId="10371" xr:uid="{00000000-0005-0000-0000-000085280000}"/>
    <cellStyle name="Total 12" xfId="10372" xr:uid="{00000000-0005-0000-0000-000086280000}"/>
    <cellStyle name="Total 12 2" xfId="10373" xr:uid="{00000000-0005-0000-0000-000087280000}"/>
    <cellStyle name="Total 12 2 2" xfId="10374" xr:uid="{00000000-0005-0000-0000-000088280000}"/>
    <cellStyle name="Total 12 3" xfId="10375" xr:uid="{00000000-0005-0000-0000-000089280000}"/>
    <cellStyle name="Total 12 3 2" xfId="10376" xr:uid="{00000000-0005-0000-0000-00008A280000}"/>
    <cellStyle name="Total 13" xfId="10377" xr:uid="{00000000-0005-0000-0000-00008B280000}"/>
    <cellStyle name="Total 13 2" xfId="10378" xr:uid="{00000000-0005-0000-0000-00008C280000}"/>
    <cellStyle name="Total 13 2 2" xfId="10379" xr:uid="{00000000-0005-0000-0000-00008D280000}"/>
    <cellStyle name="Total 13 3" xfId="10380" xr:uid="{00000000-0005-0000-0000-00008E280000}"/>
    <cellStyle name="Total 13 3 2" xfId="10381" xr:uid="{00000000-0005-0000-0000-00008F280000}"/>
    <cellStyle name="Total 14" xfId="10382" xr:uid="{00000000-0005-0000-0000-000090280000}"/>
    <cellStyle name="Total 14 2" xfId="10383" xr:uid="{00000000-0005-0000-0000-000091280000}"/>
    <cellStyle name="Total 14 2 2" xfId="10384" xr:uid="{00000000-0005-0000-0000-000092280000}"/>
    <cellStyle name="Total 14 3" xfId="10385" xr:uid="{00000000-0005-0000-0000-000093280000}"/>
    <cellStyle name="Total 14 3 2" xfId="10386" xr:uid="{00000000-0005-0000-0000-000094280000}"/>
    <cellStyle name="Total 15" xfId="10387" xr:uid="{00000000-0005-0000-0000-000095280000}"/>
    <cellStyle name="Total 15 2" xfId="10388" xr:uid="{00000000-0005-0000-0000-000096280000}"/>
    <cellStyle name="Total 15 2 2" xfId="10389" xr:uid="{00000000-0005-0000-0000-000097280000}"/>
    <cellStyle name="Total 15 3" xfId="10390" xr:uid="{00000000-0005-0000-0000-000098280000}"/>
    <cellStyle name="Total 15 3 2" xfId="10391" xr:uid="{00000000-0005-0000-0000-000099280000}"/>
    <cellStyle name="Total 16" xfId="10392" xr:uid="{00000000-0005-0000-0000-00009A280000}"/>
    <cellStyle name="Total 16 2" xfId="10393" xr:uid="{00000000-0005-0000-0000-00009B280000}"/>
    <cellStyle name="Total 16 2 2" xfId="10394" xr:uid="{00000000-0005-0000-0000-00009C280000}"/>
    <cellStyle name="Total 16 3" xfId="10395" xr:uid="{00000000-0005-0000-0000-00009D280000}"/>
    <cellStyle name="Total 16 3 2" xfId="10396" xr:uid="{00000000-0005-0000-0000-00009E280000}"/>
    <cellStyle name="Total 17" xfId="10397" xr:uid="{00000000-0005-0000-0000-00009F280000}"/>
    <cellStyle name="Total 17 2" xfId="10398" xr:uid="{00000000-0005-0000-0000-0000A0280000}"/>
    <cellStyle name="Total 17 2 2" xfId="10399" xr:uid="{00000000-0005-0000-0000-0000A1280000}"/>
    <cellStyle name="Total 17 3" xfId="10400" xr:uid="{00000000-0005-0000-0000-0000A2280000}"/>
    <cellStyle name="Total 17 3 2" xfId="10401" xr:uid="{00000000-0005-0000-0000-0000A3280000}"/>
    <cellStyle name="Total 18" xfId="10402" xr:uid="{00000000-0005-0000-0000-0000A4280000}"/>
    <cellStyle name="Total 19" xfId="10403" xr:uid="{00000000-0005-0000-0000-0000A5280000}"/>
    <cellStyle name="Total 2" xfId="10404" xr:uid="{00000000-0005-0000-0000-0000A6280000}"/>
    <cellStyle name="Total 2 2" xfId="10405" xr:uid="{00000000-0005-0000-0000-0000A7280000}"/>
    <cellStyle name="Total 2 2 2" xfId="10406" xr:uid="{00000000-0005-0000-0000-0000A8280000}"/>
    <cellStyle name="Total 2 2 2 2" xfId="10407" xr:uid="{00000000-0005-0000-0000-0000A9280000}"/>
    <cellStyle name="Total 2 2 3" xfId="10408" xr:uid="{00000000-0005-0000-0000-0000AA280000}"/>
    <cellStyle name="Total 2 2 3 2" xfId="10409" xr:uid="{00000000-0005-0000-0000-0000AB280000}"/>
    <cellStyle name="Total 20" xfId="10410" xr:uid="{00000000-0005-0000-0000-0000AC280000}"/>
    <cellStyle name="Total 21" xfId="10411" xr:uid="{00000000-0005-0000-0000-0000AD280000}"/>
    <cellStyle name="Total 22" xfId="10412" xr:uid="{00000000-0005-0000-0000-0000AE280000}"/>
    <cellStyle name="Total 22 2" xfId="10413" xr:uid="{00000000-0005-0000-0000-0000AF280000}"/>
    <cellStyle name="Total 22 2 2" xfId="10414" xr:uid="{00000000-0005-0000-0000-0000B0280000}"/>
    <cellStyle name="Total 22 3" xfId="10415" xr:uid="{00000000-0005-0000-0000-0000B1280000}"/>
    <cellStyle name="Total 22 3 2" xfId="10416" xr:uid="{00000000-0005-0000-0000-0000B2280000}"/>
    <cellStyle name="Total 23" xfId="10417" xr:uid="{00000000-0005-0000-0000-0000B3280000}"/>
    <cellStyle name="Total 23 2" xfId="10418" xr:uid="{00000000-0005-0000-0000-0000B4280000}"/>
    <cellStyle name="Total 23 2 2" xfId="10419" xr:uid="{00000000-0005-0000-0000-0000B5280000}"/>
    <cellStyle name="Total 23 3" xfId="10420" xr:uid="{00000000-0005-0000-0000-0000B6280000}"/>
    <cellStyle name="Total 23 3 2" xfId="10421" xr:uid="{00000000-0005-0000-0000-0000B7280000}"/>
    <cellStyle name="Total 3" xfId="10422" xr:uid="{00000000-0005-0000-0000-0000B8280000}"/>
    <cellStyle name="Total 4" xfId="10423" xr:uid="{00000000-0005-0000-0000-0000B9280000}"/>
    <cellStyle name="Total 4 2" xfId="10424" xr:uid="{00000000-0005-0000-0000-0000BA280000}"/>
    <cellStyle name="Total 4 2 2" xfId="10425" xr:uid="{00000000-0005-0000-0000-0000BB280000}"/>
    <cellStyle name="Total 4 3" xfId="10426" xr:uid="{00000000-0005-0000-0000-0000BC280000}"/>
    <cellStyle name="Total 4 3 2" xfId="10427" xr:uid="{00000000-0005-0000-0000-0000BD280000}"/>
    <cellStyle name="Total 5" xfId="10428" xr:uid="{00000000-0005-0000-0000-0000BE280000}"/>
    <cellStyle name="Total 5 2" xfId="10429" xr:uid="{00000000-0005-0000-0000-0000BF280000}"/>
    <cellStyle name="Total 5 2 2" xfId="10430" xr:uid="{00000000-0005-0000-0000-0000C0280000}"/>
    <cellStyle name="Total 5 3" xfId="10431" xr:uid="{00000000-0005-0000-0000-0000C1280000}"/>
    <cellStyle name="Total 5 3 2" xfId="10432" xr:uid="{00000000-0005-0000-0000-0000C2280000}"/>
    <cellStyle name="Total 6" xfId="10433" xr:uid="{00000000-0005-0000-0000-0000C3280000}"/>
    <cellStyle name="Total 6 2" xfId="10434" xr:uid="{00000000-0005-0000-0000-0000C4280000}"/>
    <cellStyle name="Total 6 2 2" xfId="10435" xr:uid="{00000000-0005-0000-0000-0000C5280000}"/>
    <cellStyle name="Total 6 3" xfId="10436" xr:uid="{00000000-0005-0000-0000-0000C6280000}"/>
    <cellStyle name="Total 6 3 2" xfId="10437" xr:uid="{00000000-0005-0000-0000-0000C7280000}"/>
    <cellStyle name="Total 7" xfId="10438" xr:uid="{00000000-0005-0000-0000-0000C8280000}"/>
    <cellStyle name="Total 7 2" xfId="10439" xr:uid="{00000000-0005-0000-0000-0000C9280000}"/>
    <cellStyle name="Total 7 2 2" xfId="10440" xr:uid="{00000000-0005-0000-0000-0000CA280000}"/>
    <cellStyle name="Total 7 3" xfId="10441" xr:uid="{00000000-0005-0000-0000-0000CB280000}"/>
    <cellStyle name="Total 7 3 2" xfId="10442" xr:uid="{00000000-0005-0000-0000-0000CC280000}"/>
    <cellStyle name="Total 8" xfId="10443" xr:uid="{00000000-0005-0000-0000-0000CD280000}"/>
    <cellStyle name="Total 8 2" xfId="10444" xr:uid="{00000000-0005-0000-0000-0000CE280000}"/>
    <cellStyle name="Total 8 2 2" xfId="10445" xr:uid="{00000000-0005-0000-0000-0000CF280000}"/>
    <cellStyle name="Total 8 3" xfId="10446" xr:uid="{00000000-0005-0000-0000-0000D0280000}"/>
    <cellStyle name="Total 8 3 2" xfId="10447" xr:uid="{00000000-0005-0000-0000-0000D1280000}"/>
    <cellStyle name="Total 9" xfId="10448" xr:uid="{00000000-0005-0000-0000-0000D2280000}"/>
    <cellStyle name="Total 9 2" xfId="10449" xr:uid="{00000000-0005-0000-0000-0000D3280000}"/>
    <cellStyle name="Total 9 2 2" xfId="10450" xr:uid="{00000000-0005-0000-0000-0000D4280000}"/>
    <cellStyle name="Total 9 3" xfId="10451" xr:uid="{00000000-0005-0000-0000-0000D5280000}"/>
    <cellStyle name="Total 9 3 2" xfId="10452" xr:uid="{00000000-0005-0000-0000-0000D6280000}"/>
    <cellStyle name="True" xfId="10453" xr:uid="{00000000-0005-0000-0000-0000D7280000}"/>
    <cellStyle name="True 2" xfId="10454" xr:uid="{00000000-0005-0000-0000-0000D8280000}"/>
    <cellStyle name="True 2 2" xfId="10455" xr:uid="{00000000-0005-0000-0000-0000D9280000}"/>
    <cellStyle name="True 3" xfId="10456" xr:uid="{00000000-0005-0000-0000-0000DA280000}"/>
    <cellStyle name="Unique Formula" xfId="10457" xr:uid="{00000000-0005-0000-0000-0000DB280000}"/>
    <cellStyle name="Warning Text 10" xfId="10458" xr:uid="{00000000-0005-0000-0000-0000DC280000}"/>
    <cellStyle name="Warning Text 11" xfId="10459" xr:uid="{00000000-0005-0000-0000-0000DD280000}"/>
    <cellStyle name="Warning Text 12" xfId="10460" xr:uid="{00000000-0005-0000-0000-0000DE280000}"/>
    <cellStyle name="Warning Text 13" xfId="10461" xr:uid="{00000000-0005-0000-0000-0000DF280000}"/>
    <cellStyle name="Warning Text 14" xfId="10462" xr:uid="{00000000-0005-0000-0000-0000E0280000}"/>
    <cellStyle name="Warning Text 15" xfId="10463" xr:uid="{00000000-0005-0000-0000-0000E1280000}"/>
    <cellStyle name="Warning Text 16" xfId="10464" xr:uid="{00000000-0005-0000-0000-0000E2280000}"/>
    <cellStyle name="Warning Text 17" xfId="10465" xr:uid="{00000000-0005-0000-0000-0000E3280000}"/>
    <cellStyle name="Warning Text 18" xfId="10466" xr:uid="{00000000-0005-0000-0000-0000E4280000}"/>
    <cellStyle name="Warning Text 19" xfId="10467" xr:uid="{00000000-0005-0000-0000-0000E5280000}"/>
    <cellStyle name="Warning Text 2" xfId="10468" xr:uid="{00000000-0005-0000-0000-0000E6280000}"/>
    <cellStyle name="Warning Text 2 2" xfId="10469" xr:uid="{00000000-0005-0000-0000-0000E7280000}"/>
    <cellStyle name="Warning Text 2 3" xfId="10470" xr:uid="{00000000-0005-0000-0000-0000E8280000}"/>
    <cellStyle name="Warning Text 2 4" xfId="10471" xr:uid="{00000000-0005-0000-0000-0000E9280000}"/>
    <cellStyle name="Warning Text 20" xfId="10472" xr:uid="{00000000-0005-0000-0000-0000EA280000}"/>
    <cellStyle name="Warning Text 21" xfId="10473" xr:uid="{00000000-0005-0000-0000-0000EB280000}"/>
    <cellStyle name="Warning Text 22" xfId="10474" xr:uid="{00000000-0005-0000-0000-0000EC280000}"/>
    <cellStyle name="Warning Text 23" xfId="10475" xr:uid="{00000000-0005-0000-0000-0000ED280000}"/>
    <cellStyle name="Warning Text 3" xfId="10476" xr:uid="{00000000-0005-0000-0000-0000EE280000}"/>
    <cellStyle name="Warning Text 4" xfId="10477" xr:uid="{00000000-0005-0000-0000-0000EF280000}"/>
    <cellStyle name="Warning Text 5" xfId="10478" xr:uid="{00000000-0005-0000-0000-0000F0280000}"/>
    <cellStyle name="Warning Text 6" xfId="10479" xr:uid="{00000000-0005-0000-0000-0000F1280000}"/>
    <cellStyle name="Warning Text 7" xfId="10480" xr:uid="{00000000-0005-0000-0000-0000F2280000}"/>
    <cellStyle name="Warning Text 8" xfId="10481" xr:uid="{00000000-0005-0000-0000-0000F3280000}"/>
    <cellStyle name="Warning Text 9" xfId="10482" xr:uid="{00000000-0005-0000-0000-0000F4280000}"/>
    <cellStyle name="Wrap" xfId="10483" xr:uid="{00000000-0005-0000-0000-0000F5280000}"/>
    <cellStyle name="Wrap 10" xfId="10484" xr:uid="{00000000-0005-0000-0000-0000F6280000}"/>
    <cellStyle name="Wrap 11" xfId="10485" xr:uid="{00000000-0005-0000-0000-0000F7280000}"/>
    <cellStyle name="Wrap 2" xfId="10486" xr:uid="{00000000-0005-0000-0000-0000F8280000}"/>
    <cellStyle name="Wrap 2 10" xfId="10487" xr:uid="{00000000-0005-0000-0000-0000F9280000}"/>
    <cellStyle name="Wrap 2 2" xfId="10488" xr:uid="{00000000-0005-0000-0000-0000FA280000}"/>
    <cellStyle name="Wrap 2 2 2" xfId="10489" xr:uid="{00000000-0005-0000-0000-0000FB280000}"/>
    <cellStyle name="Wrap 2 2 2 2" xfId="10490" xr:uid="{00000000-0005-0000-0000-0000FC280000}"/>
    <cellStyle name="Wrap 2 2 2 2 2" xfId="10491" xr:uid="{00000000-0005-0000-0000-0000FD280000}"/>
    <cellStyle name="Wrap 2 2 2 2 2 2" xfId="10492" xr:uid="{00000000-0005-0000-0000-0000FE280000}"/>
    <cellStyle name="Wrap 2 2 2 2 2 2 2" xfId="10493" xr:uid="{00000000-0005-0000-0000-0000FF280000}"/>
    <cellStyle name="Wrap 2 2 2 2 2 3" xfId="10494" xr:uid="{00000000-0005-0000-0000-000000290000}"/>
    <cellStyle name="Wrap 2 2 2 2 3" xfId="10495" xr:uid="{00000000-0005-0000-0000-000001290000}"/>
    <cellStyle name="Wrap 2 2 2 2 3 2" xfId="10496" xr:uid="{00000000-0005-0000-0000-000002290000}"/>
    <cellStyle name="Wrap 2 2 2 2 4" xfId="10497" xr:uid="{00000000-0005-0000-0000-000003290000}"/>
    <cellStyle name="Wrap 2 2 2 3" xfId="10498" xr:uid="{00000000-0005-0000-0000-000004290000}"/>
    <cellStyle name="Wrap 2 2 2 3 2" xfId="10499" xr:uid="{00000000-0005-0000-0000-000005290000}"/>
    <cellStyle name="Wrap 2 2 2 3 2 2" xfId="10500" xr:uid="{00000000-0005-0000-0000-000006290000}"/>
    <cellStyle name="Wrap 2 2 2 3 2 2 2" xfId="10501" xr:uid="{00000000-0005-0000-0000-000007290000}"/>
    <cellStyle name="Wrap 2 2 2 3 2 3" xfId="10502" xr:uid="{00000000-0005-0000-0000-000008290000}"/>
    <cellStyle name="Wrap 2 2 2 3 3" xfId="10503" xr:uid="{00000000-0005-0000-0000-000009290000}"/>
    <cellStyle name="Wrap 2 2 2 3 3 2" xfId="10504" xr:uid="{00000000-0005-0000-0000-00000A290000}"/>
    <cellStyle name="Wrap 2 2 2 3 4" xfId="10505" xr:uid="{00000000-0005-0000-0000-00000B290000}"/>
    <cellStyle name="Wrap 2 2 2 4" xfId="10506" xr:uid="{00000000-0005-0000-0000-00000C290000}"/>
    <cellStyle name="Wrap 2 2 2 4 2" xfId="10507" xr:uid="{00000000-0005-0000-0000-00000D290000}"/>
    <cellStyle name="Wrap 2 2 2 4 2 2" xfId="10508" xr:uid="{00000000-0005-0000-0000-00000E290000}"/>
    <cellStyle name="Wrap 2 2 2 4 3" xfId="10509" xr:uid="{00000000-0005-0000-0000-00000F290000}"/>
    <cellStyle name="Wrap 2 2 2 5" xfId="10510" xr:uid="{00000000-0005-0000-0000-000010290000}"/>
    <cellStyle name="Wrap 2 2 3" xfId="10511" xr:uid="{00000000-0005-0000-0000-000011290000}"/>
    <cellStyle name="Wrap 2 2 3 2" xfId="10512" xr:uid="{00000000-0005-0000-0000-000012290000}"/>
    <cellStyle name="Wrap 2 2 3 2 2" xfId="10513" xr:uid="{00000000-0005-0000-0000-000013290000}"/>
    <cellStyle name="Wrap 2 2 3 2 2 2" xfId="10514" xr:uid="{00000000-0005-0000-0000-000014290000}"/>
    <cellStyle name="Wrap 2 2 3 2 2 2 2" xfId="10515" xr:uid="{00000000-0005-0000-0000-000015290000}"/>
    <cellStyle name="Wrap 2 2 3 2 2 3" xfId="10516" xr:uid="{00000000-0005-0000-0000-000016290000}"/>
    <cellStyle name="Wrap 2 2 3 2 3" xfId="10517" xr:uid="{00000000-0005-0000-0000-000017290000}"/>
    <cellStyle name="Wrap 2 2 3 2 3 2" xfId="10518" xr:uid="{00000000-0005-0000-0000-000018290000}"/>
    <cellStyle name="Wrap 2 2 3 2 4" xfId="10519" xr:uid="{00000000-0005-0000-0000-000019290000}"/>
    <cellStyle name="Wrap 2 2 3 3" xfId="10520" xr:uid="{00000000-0005-0000-0000-00001A290000}"/>
    <cellStyle name="Wrap 2 2 3 3 2" xfId="10521" xr:uid="{00000000-0005-0000-0000-00001B290000}"/>
    <cellStyle name="Wrap 2 2 3 3 2 2" xfId="10522" xr:uid="{00000000-0005-0000-0000-00001C290000}"/>
    <cellStyle name="Wrap 2 2 3 3 2 2 2" xfId="10523" xr:uid="{00000000-0005-0000-0000-00001D290000}"/>
    <cellStyle name="Wrap 2 2 3 3 2 3" xfId="10524" xr:uid="{00000000-0005-0000-0000-00001E290000}"/>
    <cellStyle name="Wrap 2 2 3 3 3" xfId="10525" xr:uid="{00000000-0005-0000-0000-00001F290000}"/>
    <cellStyle name="Wrap 2 2 3 3 3 2" xfId="10526" xr:uid="{00000000-0005-0000-0000-000020290000}"/>
    <cellStyle name="Wrap 2 2 3 3 4" xfId="10527" xr:uid="{00000000-0005-0000-0000-000021290000}"/>
    <cellStyle name="Wrap 2 2 3 4" xfId="10528" xr:uid="{00000000-0005-0000-0000-000022290000}"/>
    <cellStyle name="Wrap 2 2 3 4 2" xfId="10529" xr:uid="{00000000-0005-0000-0000-000023290000}"/>
    <cellStyle name="Wrap 2 2 3 4 2 2" xfId="10530" xr:uid="{00000000-0005-0000-0000-000024290000}"/>
    <cellStyle name="Wrap 2 2 3 4 3" xfId="10531" xr:uid="{00000000-0005-0000-0000-000025290000}"/>
    <cellStyle name="Wrap 2 2 3 5" xfId="10532" xr:uid="{00000000-0005-0000-0000-000026290000}"/>
    <cellStyle name="Wrap 2 2 4" xfId="10533" xr:uid="{00000000-0005-0000-0000-000027290000}"/>
    <cellStyle name="Wrap 2 2 4 2" xfId="10534" xr:uid="{00000000-0005-0000-0000-000028290000}"/>
    <cellStyle name="Wrap 2 2 4 2 2" xfId="10535" xr:uid="{00000000-0005-0000-0000-000029290000}"/>
    <cellStyle name="Wrap 2 2 4 2 2 2" xfId="10536" xr:uid="{00000000-0005-0000-0000-00002A290000}"/>
    <cellStyle name="Wrap 2 2 4 2 3" xfId="10537" xr:uid="{00000000-0005-0000-0000-00002B290000}"/>
    <cellStyle name="Wrap 2 2 4 3" xfId="10538" xr:uid="{00000000-0005-0000-0000-00002C290000}"/>
    <cellStyle name="Wrap 2 2 4 3 2" xfId="10539" xr:uid="{00000000-0005-0000-0000-00002D290000}"/>
    <cellStyle name="Wrap 2 2 4 4" xfId="10540" xr:uid="{00000000-0005-0000-0000-00002E290000}"/>
    <cellStyle name="Wrap 2 2 5" xfId="10541" xr:uid="{00000000-0005-0000-0000-00002F290000}"/>
    <cellStyle name="Wrap 2 2 5 2" xfId="10542" xr:uid="{00000000-0005-0000-0000-000030290000}"/>
    <cellStyle name="Wrap 2 2 5 2 2" xfId="10543" xr:uid="{00000000-0005-0000-0000-000031290000}"/>
    <cellStyle name="Wrap 2 2 5 2 2 2" xfId="10544" xr:uid="{00000000-0005-0000-0000-000032290000}"/>
    <cellStyle name="Wrap 2 2 5 2 3" xfId="10545" xr:uid="{00000000-0005-0000-0000-000033290000}"/>
    <cellStyle name="Wrap 2 2 5 3" xfId="10546" xr:uid="{00000000-0005-0000-0000-000034290000}"/>
    <cellStyle name="Wrap 2 2 5 3 2" xfId="10547" xr:uid="{00000000-0005-0000-0000-000035290000}"/>
    <cellStyle name="Wrap 2 2 5 4" xfId="10548" xr:uid="{00000000-0005-0000-0000-000036290000}"/>
    <cellStyle name="Wrap 2 2 6" xfId="10549" xr:uid="{00000000-0005-0000-0000-000037290000}"/>
    <cellStyle name="Wrap 2 2 6 2" xfId="10550" xr:uid="{00000000-0005-0000-0000-000038290000}"/>
    <cellStyle name="Wrap 2 2 6 2 2" xfId="10551" xr:uid="{00000000-0005-0000-0000-000039290000}"/>
    <cellStyle name="Wrap 2 2 6 3" xfId="10552" xr:uid="{00000000-0005-0000-0000-00003A290000}"/>
    <cellStyle name="Wrap 2 2 7" xfId="10553" xr:uid="{00000000-0005-0000-0000-00003B290000}"/>
    <cellStyle name="Wrap 2 3" xfId="10554" xr:uid="{00000000-0005-0000-0000-00003C290000}"/>
    <cellStyle name="Wrap 2 3 2" xfId="10555" xr:uid="{00000000-0005-0000-0000-00003D290000}"/>
    <cellStyle name="Wrap 2 3 2 2" xfId="10556" xr:uid="{00000000-0005-0000-0000-00003E290000}"/>
    <cellStyle name="Wrap 2 3 2 2 2" xfId="10557" xr:uid="{00000000-0005-0000-0000-00003F290000}"/>
    <cellStyle name="Wrap 2 3 2 2 2 2" xfId="10558" xr:uid="{00000000-0005-0000-0000-000040290000}"/>
    <cellStyle name="Wrap 2 3 2 2 2 2 2" xfId="10559" xr:uid="{00000000-0005-0000-0000-000041290000}"/>
    <cellStyle name="Wrap 2 3 2 2 2 3" xfId="10560" xr:uid="{00000000-0005-0000-0000-000042290000}"/>
    <cellStyle name="Wrap 2 3 2 2 3" xfId="10561" xr:uid="{00000000-0005-0000-0000-000043290000}"/>
    <cellStyle name="Wrap 2 3 2 2 3 2" xfId="10562" xr:uid="{00000000-0005-0000-0000-000044290000}"/>
    <cellStyle name="Wrap 2 3 2 2 4" xfId="10563" xr:uid="{00000000-0005-0000-0000-000045290000}"/>
    <cellStyle name="Wrap 2 3 2 3" xfId="10564" xr:uid="{00000000-0005-0000-0000-000046290000}"/>
    <cellStyle name="Wrap 2 3 2 3 2" xfId="10565" xr:uid="{00000000-0005-0000-0000-000047290000}"/>
    <cellStyle name="Wrap 2 3 2 3 2 2" xfId="10566" xr:uid="{00000000-0005-0000-0000-000048290000}"/>
    <cellStyle name="Wrap 2 3 2 3 2 2 2" xfId="10567" xr:uid="{00000000-0005-0000-0000-000049290000}"/>
    <cellStyle name="Wrap 2 3 2 3 2 3" xfId="10568" xr:uid="{00000000-0005-0000-0000-00004A290000}"/>
    <cellStyle name="Wrap 2 3 2 3 3" xfId="10569" xr:uid="{00000000-0005-0000-0000-00004B290000}"/>
    <cellStyle name="Wrap 2 3 2 3 3 2" xfId="10570" xr:uid="{00000000-0005-0000-0000-00004C290000}"/>
    <cellStyle name="Wrap 2 3 2 3 4" xfId="10571" xr:uid="{00000000-0005-0000-0000-00004D290000}"/>
    <cellStyle name="Wrap 2 3 2 4" xfId="10572" xr:uid="{00000000-0005-0000-0000-00004E290000}"/>
    <cellStyle name="Wrap 2 3 2 4 2" xfId="10573" xr:uid="{00000000-0005-0000-0000-00004F290000}"/>
    <cellStyle name="Wrap 2 3 2 4 2 2" xfId="10574" xr:uid="{00000000-0005-0000-0000-000050290000}"/>
    <cellStyle name="Wrap 2 3 2 4 3" xfId="10575" xr:uid="{00000000-0005-0000-0000-000051290000}"/>
    <cellStyle name="Wrap 2 3 2 5" xfId="10576" xr:uid="{00000000-0005-0000-0000-000052290000}"/>
    <cellStyle name="Wrap 2 3 3" xfId="10577" xr:uid="{00000000-0005-0000-0000-000053290000}"/>
    <cellStyle name="Wrap 2 3 3 2" xfId="10578" xr:uid="{00000000-0005-0000-0000-000054290000}"/>
    <cellStyle name="Wrap 2 3 3 2 2" xfId="10579" xr:uid="{00000000-0005-0000-0000-000055290000}"/>
    <cellStyle name="Wrap 2 3 3 2 2 2" xfId="10580" xr:uid="{00000000-0005-0000-0000-000056290000}"/>
    <cellStyle name="Wrap 2 3 3 2 2 2 2" xfId="10581" xr:uid="{00000000-0005-0000-0000-000057290000}"/>
    <cellStyle name="Wrap 2 3 3 2 2 3" xfId="10582" xr:uid="{00000000-0005-0000-0000-000058290000}"/>
    <cellStyle name="Wrap 2 3 3 2 3" xfId="10583" xr:uid="{00000000-0005-0000-0000-000059290000}"/>
    <cellStyle name="Wrap 2 3 3 2 3 2" xfId="10584" xr:uid="{00000000-0005-0000-0000-00005A290000}"/>
    <cellStyle name="Wrap 2 3 3 2 4" xfId="10585" xr:uid="{00000000-0005-0000-0000-00005B290000}"/>
    <cellStyle name="Wrap 2 3 3 3" xfId="10586" xr:uid="{00000000-0005-0000-0000-00005C290000}"/>
    <cellStyle name="Wrap 2 3 3 3 2" xfId="10587" xr:uid="{00000000-0005-0000-0000-00005D290000}"/>
    <cellStyle name="Wrap 2 3 3 3 2 2" xfId="10588" xr:uid="{00000000-0005-0000-0000-00005E290000}"/>
    <cellStyle name="Wrap 2 3 3 3 2 2 2" xfId="10589" xr:uid="{00000000-0005-0000-0000-00005F290000}"/>
    <cellStyle name="Wrap 2 3 3 3 2 3" xfId="10590" xr:uid="{00000000-0005-0000-0000-000060290000}"/>
    <cellStyle name="Wrap 2 3 3 3 3" xfId="10591" xr:uid="{00000000-0005-0000-0000-000061290000}"/>
    <cellStyle name="Wrap 2 3 3 3 3 2" xfId="10592" xr:uid="{00000000-0005-0000-0000-000062290000}"/>
    <cellStyle name="Wrap 2 3 3 3 4" xfId="10593" xr:uid="{00000000-0005-0000-0000-000063290000}"/>
    <cellStyle name="Wrap 2 3 3 4" xfId="10594" xr:uid="{00000000-0005-0000-0000-000064290000}"/>
    <cellStyle name="Wrap 2 3 3 4 2" xfId="10595" xr:uid="{00000000-0005-0000-0000-000065290000}"/>
    <cellStyle name="Wrap 2 3 3 4 2 2" xfId="10596" xr:uid="{00000000-0005-0000-0000-000066290000}"/>
    <cellStyle name="Wrap 2 3 3 4 3" xfId="10597" xr:uid="{00000000-0005-0000-0000-000067290000}"/>
    <cellStyle name="Wrap 2 3 3 5" xfId="10598" xr:uid="{00000000-0005-0000-0000-000068290000}"/>
    <cellStyle name="Wrap 2 3 4" xfId="10599" xr:uid="{00000000-0005-0000-0000-000069290000}"/>
    <cellStyle name="Wrap 2 3 4 2" xfId="10600" xr:uid="{00000000-0005-0000-0000-00006A290000}"/>
    <cellStyle name="Wrap 2 3 4 2 2" xfId="10601" xr:uid="{00000000-0005-0000-0000-00006B290000}"/>
    <cellStyle name="Wrap 2 3 4 2 2 2" xfId="10602" xr:uid="{00000000-0005-0000-0000-00006C290000}"/>
    <cellStyle name="Wrap 2 3 4 2 3" xfId="10603" xr:uid="{00000000-0005-0000-0000-00006D290000}"/>
    <cellStyle name="Wrap 2 3 4 3" xfId="10604" xr:uid="{00000000-0005-0000-0000-00006E290000}"/>
    <cellStyle name="Wrap 2 3 4 3 2" xfId="10605" xr:uid="{00000000-0005-0000-0000-00006F290000}"/>
    <cellStyle name="Wrap 2 3 4 4" xfId="10606" xr:uid="{00000000-0005-0000-0000-000070290000}"/>
    <cellStyle name="Wrap 2 3 5" xfId="10607" xr:uid="{00000000-0005-0000-0000-000071290000}"/>
    <cellStyle name="Wrap 2 3 5 2" xfId="10608" xr:uid="{00000000-0005-0000-0000-000072290000}"/>
    <cellStyle name="Wrap 2 3 5 2 2" xfId="10609" xr:uid="{00000000-0005-0000-0000-000073290000}"/>
    <cellStyle name="Wrap 2 3 5 2 2 2" xfId="10610" xr:uid="{00000000-0005-0000-0000-000074290000}"/>
    <cellStyle name="Wrap 2 3 5 2 3" xfId="10611" xr:uid="{00000000-0005-0000-0000-000075290000}"/>
    <cellStyle name="Wrap 2 3 5 3" xfId="10612" xr:uid="{00000000-0005-0000-0000-000076290000}"/>
    <cellStyle name="Wrap 2 3 5 3 2" xfId="10613" xr:uid="{00000000-0005-0000-0000-000077290000}"/>
    <cellStyle name="Wrap 2 3 5 4" xfId="10614" xr:uid="{00000000-0005-0000-0000-000078290000}"/>
    <cellStyle name="Wrap 2 3 6" xfId="10615" xr:uid="{00000000-0005-0000-0000-000079290000}"/>
    <cellStyle name="Wrap 2 3 6 2" xfId="10616" xr:uid="{00000000-0005-0000-0000-00007A290000}"/>
    <cellStyle name="Wrap 2 3 6 2 2" xfId="10617" xr:uid="{00000000-0005-0000-0000-00007B290000}"/>
    <cellStyle name="Wrap 2 3 6 3" xfId="10618" xr:uid="{00000000-0005-0000-0000-00007C290000}"/>
    <cellStyle name="Wrap 2 3 7" xfId="10619" xr:uid="{00000000-0005-0000-0000-00007D290000}"/>
    <cellStyle name="Wrap 2 4" xfId="10620" xr:uid="{00000000-0005-0000-0000-00007E290000}"/>
    <cellStyle name="Wrap 2 4 2" xfId="10621" xr:uid="{00000000-0005-0000-0000-00007F290000}"/>
    <cellStyle name="Wrap 2 4 2 2" xfId="10622" xr:uid="{00000000-0005-0000-0000-000080290000}"/>
    <cellStyle name="Wrap 2 4 2 2 2" xfId="10623" xr:uid="{00000000-0005-0000-0000-000081290000}"/>
    <cellStyle name="Wrap 2 4 2 2 2 2" xfId="10624" xr:uid="{00000000-0005-0000-0000-000082290000}"/>
    <cellStyle name="Wrap 2 4 2 2 3" xfId="10625" xr:uid="{00000000-0005-0000-0000-000083290000}"/>
    <cellStyle name="Wrap 2 4 2 3" xfId="10626" xr:uid="{00000000-0005-0000-0000-000084290000}"/>
    <cellStyle name="Wrap 2 4 2 3 2" xfId="10627" xr:uid="{00000000-0005-0000-0000-000085290000}"/>
    <cellStyle name="Wrap 2 4 2 4" xfId="10628" xr:uid="{00000000-0005-0000-0000-000086290000}"/>
    <cellStyle name="Wrap 2 4 3" xfId="10629" xr:uid="{00000000-0005-0000-0000-000087290000}"/>
    <cellStyle name="Wrap 2 4 3 2" xfId="10630" xr:uid="{00000000-0005-0000-0000-000088290000}"/>
    <cellStyle name="Wrap 2 4 3 2 2" xfId="10631" xr:uid="{00000000-0005-0000-0000-000089290000}"/>
    <cellStyle name="Wrap 2 4 3 2 2 2" xfId="10632" xr:uid="{00000000-0005-0000-0000-00008A290000}"/>
    <cellStyle name="Wrap 2 4 3 2 3" xfId="10633" xr:uid="{00000000-0005-0000-0000-00008B290000}"/>
    <cellStyle name="Wrap 2 4 3 3" xfId="10634" xr:uid="{00000000-0005-0000-0000-00008C290000}"/>
    <cellStyle name="Wrap 2 4 3 3 2" xfId="10635" xr:uid="{00000000-0005-0000-0000-00008D290000}"/>
    <cellStyle name="Wrap 2 4 3 4" xfId="10636" xr:uid="{00000000-0005-0000-0000-00008E290000}"/>
    <cellStyle name="Wrap 2 4 4" xfId="10637" xr:uid="{00000000-0005-0000-0000-00008F290000}"/>
    <cellStyle name="Wrap 2 4 4 2" xfId="10638" xr:uid="{00000000-0005-0000-0000-000090290000}"/>
    <cellStyle name="Wrap 2 4 4 2 2" xfId="10639" xr:uid="{00000000-0005-0000-0000-000091290000}"/>
    <cellStyle name="Wrap 2 4 4 3" xfId="10640" xr:uid="{00000000-0005-0000-0000-000092290000}"/>
    <cellStyle name="Wrap 2 4 5" xfId="10641" xr:uid="{00000000-0005-0000-0000-000093290000}"/>
    <cellStyle name="Wrap 2 5" xfId="10642" xr:uid="{00000000-0005-0000-0000-000094290000}"/>
    <cellStyle name="Wrap 2 5 2" xfId="10643" xr:uid="{00000000-0005-0000-0000-000095290000}"/>
    <cellStyle name="Wrap 2 5 2 2" xfId="10644" xr:uid="{00000000-0005-0000-0000-000096290000}"/>
    <cellStyle name="Wrap 2 5 2 2 2" xfId="10645" xr:uid="{00000000-0005-0000-0000-000097290000}"/>
    <cellStyle name="Wrap 2 5 2 2 2 2" xfId="10646" xr:uid="{00000000-0005-0000-0000-000098290000}"/>
    <cellStyle name="Wrap 2 5 2 2 3" xfId="10647" xr:uid="{00000000-0005-0000-0000-000099290000}"/>
    <cellStyle name="Wrap 2 5 2 3" xfId="10648" xr:uid="{00000000-0005-0000-0000-00009A290000}"/>
    <cellStyle name="Wrap 2 5 2 3 2" xfId="10649" xr:uid="{00000000-0005-0000-0000-00009B290000}"/>
    <cellStyle name="Wrap 2 5 2 4" xfId="10650" xr:uid="{00000000-0005-0000-0000-00009C290000}"/>
    <cellStyle name="Wrap 2 5 3" xfId="10651" xr:uid="{00000000-0005-0000-0000-00009D290000}"/>
    <cellStyle name="Wrap 2 5 3 2" xfId="10652" xr:uid="{00000000-0005-0000-0000-00009E290000}"/>
    <cellStyle name="Wrap 2 5 3 2 2" xfId="10653" xr:uid="{00000000-0005-0000-0000-00009F290000}"/>
    <cellStyle name="Wrap 2 5 3 2 2 2" xfId="10654" xr:uid="{00000000-0005-0000-0000-0000A0290000}"/>
    <cellStyle name="Wrap 2 5 3 2 3" xfId="10655" xr:uid="{00000000-0005-0000-0000-0000A1290000}"/>
    <cellStyle name="Wrap 2 5 3 3" xfId="10656" xr:uid="{00000000-0005-0000-0000-0000A2290000}"/>
    <cellStyle name="Wrap 2 5 3 3 2" xfId="10657" xr:uid="{00000000-0005-0000-0000-0000A3290000}"/>
    <cellStyle name="Wrap 2 5 3 4" xfId="10658" xr:uid="{00000000-0005-0000-0000-0000A4290000}"/>
    <cellStyle name="Wrap 2 5 4" xfId="10659" xr:uid="{00000000-0005-0000-0000-0000A5290000}"/>
    <cellStyle name="Wrap 2 5 4 2" xfId="10660" xr:uid="{00000000-0005-0000-0000-0000A6290000}"/>
    <cellStyle name="Wrap 2 5 4 2 2" xfId="10661" xr:uid="{00000000-0005-0000-0000-0000A7290000}"/>
    <cellStyle name="Wrap 2 5 4 3" xfId="10662" xr:uid="{00000000-0005-0000-0000-0000A8290000}"/>
    <cellStyle name="Wrap 2 5 5" xfId="10663" xr:uid="{00000000-0005-0000-0000-0000A9290000}"/>
    <cellStyle name="Wrap 2 6" xfId="10664" xr:uid="{00000000-0005-0000-0000-0000AA290000}"/>
    <cellStyle name="Wrap 2 6 2" xfId="10665" xr:uid="{00000000-0005-0000-0000-0000AB290000}"/>
    <cellStyle name="Wrap 2 6 2 2" xfId="10666" xr:uid="{00000000-0005-0000-0000-0000AC290000}"/>
    <cellStyle name="Wrap 2 6 2 2 2" xfId="10667" xr:uid="{00000000-0005-0000-0000-0000AD290000}"/>
    <cellStyle name="Wrap 2 6 2 2 2 2" xfId="10668" xr:uid="{00000000-0005-0000-0000-0000AE290000}"/>
    <cellStyle name="Wrap 2 6 2 2 3" xfId="10669" xr:uid="{00000000-0005-0000-0000-0000AF290000}"/>
    <cellStyle name="Wrap 2 6 2 3" xfId="10670" xr:uid="{00000000-0005-0000-0000-0000B0290000}"/>
    <cellStyle name="Wrap 2 6 2 3 2" xfId="10671" xr:uid="{00000000-0005-0000-0000-0000B1290000}"/>
    <cellStyle name="Wrap 2 6 2 4" xfId="10672" xr:uid="{00000000-0005-0000-0000-0000B2290000}"/>
    <cellStyle name="Wrap 2 6 3" xfId="10673" xr:uid="{00000000-0005-0000-0000-0000B3290000}"/>
    <cellStyle name="Wrap 2 6 3 2" xfId="10674" xr:uid="{00000000-0005-0000-0000-0000B4290000}"/>
    <cellStyle name="Wrap 2 6 3 2 2" xfId="10675" xr:uid="{00000000-0005-0000-0000-0000B5290000}"/>
    <cellStyle name="Wrap 2 6 3 3" xfId="10676" xr:uid="{00000000-0005-0000-0000-0000B6290000}"/>
    <cellStyle name="Wrap 2 6 4" xfId="10677" xr:uid="{00000000-0005-0000-0000-0000B7290000}"/>
    <cellStyle name="Wrap 2 6 4 2" xfId="10678" xr:uid="{00000000-0005-0000-0000-0000B8290000}"/>
    <cellStyle name="Wrap 2 6 5" xfId="10679" xr:uid="{00000000-0005-0000-0000-0000B9290000}"/>
    <cellStyle name="Wrap 2 7" xfId="10680" xr:uid="{00000000-0005-0000-0000-0000BA290000}"/>
    <cellStyle name="Wrap 2 7 2" xfId="10681" xr:uid="{00000000-0005-0000-0000-0000BB290000}"/>
    <cellStyle name="Wrap 2 7 2 2" xfId="10682" xr:uid="{00000000-0005-0000-0000-0000BC290000}"/>
    <cellStyle name="Wrap 2 7 2 2 2" xfId="10683" xr:uid="{00000000-0005-0000-0000-0000BD290000}"/>
    <cellStyle name="Wrap 2 7 2 3" xfId="10684" xr:uid="{00000000-0005-0000-0000-0000BE290000}"/>
    <cellStyle name="Wrap 2 7 3" xfId="10685" xr:uid="{00000000-0005-0000-0000-0000BF290000}"/>
    <cellStyle name="Wrap 2 7 3 2" xfId="10686" xr:uid="{00000000-0005-0000-0000-0000C0290000}"/>
    <cellStyle name="Wrap 2 7 4" xfId="10687" xr:uid="{00000000-0005-0000-0000-0000C1290000}"/>
    <cellStyle name="Wrap 2 8" xfId="10688" xr:uid="{00000000-0005-0000-0000-0000C2290000}"/>
    <cellStyle name="Wrap 2 9" xfId="10689" xr:uid="{00000000-0005-0000-0000-0000C3290000}"/>
    <cellStyle name="Wrap 3" xfId="10690" xr:uid="{00000000-0005-0000-0000-0000C4290000}"/>
    <cellStyle name="Wrap 3 2" xfId="10691" xr:uid="{00000000-0005-0000-0000-0000C5290000}"/>
    <cellStyle name="Wrap 3 2 2" xfId="10692" xr:uid="{00000000-0005-0000-0000-0000C6290000}"/>
    <cellStyle name="Wrap 3 2 2 2" xfId="10693" xr:uid="{00000000-0005-0000-0000-0000C7290000}"/>
    <cellStyle name="Wrap 3 2 2 2 2" xfId="10694" xr:uid="{00000000-0005-0000-0000-0000C8290000}"/>
    <cellStyle name="Wrap 3 2 2 2 2 2" xfId="10695" xr:uid="{00000000-0005-0000-0000-0000C9290000}"/>
    <cellStyle name="Wrap 3 2 2 2 2 2 2" xfId="10696" xr:uid="{00000000-0005-0000-0000-0000CA290000}"/>
    <cellStyle name="Wrap 3 2 2 2 2 3" xfId="10697" xr:uid="{00000000-0005-0000-0000-0000CB290000}"/>
    <cellStyle name="Wrap 3 2 2 2 3" xfId="10698" xr:uid="{00000000-0005-0000-0000-0000CC290000}"/>
    <cellStyle name="Wrap 3 2 2 2 3 2" xfId="10699" xr:uid="{00000000-0005-0000-0000-0000CD290000}"/>
    <cellStyle name="Wrap 3 2 2 2 4" xfId="10700" xr:uid="{00000000-0005-0000-0000-0000CE290000}"/>
    <cellStyle name="Wrap 3 2 2 3" xfId="10701" xr:uid="{00000000-0005-0000-0000-0000CF290000}"/>
    <cellStyle name="Wrap 3 2 2 3 2" xfId="10702" xr:uid="{00000000-0005-0000-0000-0000D0290000}"/>
    <cellStyle name="Wrap 3 2 2 3 2 2" xfId="10703" xr:uid="{00000000-0005-0000-0000-0000D1290000}"/>
    <cellStyle name="Wrap 3 2 2 3 2 2 2" xfId="10704" xr:uid="{00000000-0005-0000-0000-0000D2290000}"/>
    <cellStyle name="Wrap 3 2 2 3 2 3" xfId="10705" xr:uid="{00000000-0005-0000-0000-0000D3290000}"/>
    <cellStyle name="Wrap 3 2 2 3 3" xfId="10706" xr:uid="{00000000-0005-0000-0000-0000D4290000}"/>
    <cellStyle name="Wrap 3 2 2 3 3 2" xfId="10707" xr:uid="{00000000-0005-0000-0000-0000D5290000}"/>
    <cellStyle name="Wrap 3 2 2 3 4" xfId="10708" xr:uid="{00000000-0005-0000-0000-0000D6290000}"/>
    <cellStyle name="Wrap 3 2 2 4" xfId="10709" xr:uid="{00000000-0005-0000-0000-0000D7290000}"/>
    <cellStyle name="Wrap 3 2 2 4 2" xfId="10710" xr:uid="{00000000-0005-0000-0000-0000D8290000}"/>
    <cellStyle name="Wrap 3 2 2 4 2 2" xfId="10711" xr:uid="{00000000-0005-0000-0000-0000D9290000}"/>
    <cellStyle name="Wrap 3 2 2 4 3" xfId="10712" xr:uid="{00000000-0005-0000-0000-0000DA290000}"/>
    <cellStyle name="Wrap 3 2 2 5" xfId="10713" xr:uid="{00000000-0005-0000-0000-0000DB290000}"/>
    <cellStyle name="Wrap 3 2 3" xfId="10714" xr:uid="{00000000-0005-0000-0000-0000DC290000}"/>
    <cellStyle name="Wrap 3 2 3 2" xfId="10715" xr:uid="{00000000-0005-0000-0000-0000DD290000}"/>
    <cellStyle name="Wrap 3 2 3 2 2" xfId="10716" xr:uid="{00000000-0005-0000-0000-0000DE290000}"/>
    <cellStyle name="Wrap 3 2 3 2 2 2" xfId="10717" xr:uid="{00000000-0005-0000-0000-0000DF290000}"/>
    <cellStyle name="Wrap 3 2 3 2 2 2 2" xfId="10718" xr:uid="{00000000-0005-0000-0000-0000E0290000}"/>
    <cellStyle name="Wrap 3 2 3 2 2 3" xfId="10719" xr:uid="{00000000-0005-0000-0000-0000E1290000}"/>
    <cellStyle name="Wrap 3 2 3 2 3" xfId="10720" xr:uid="{00000000-0005-0000-0000-0000E2290000}"/>
    <cellStyle name="Wrap 3 2 3 2 3 2" xfId="10721" xr:uid="{00000000-0005-0000-0000-0000E3290000}"/>
    <cellStyle name="Wrap 3 2 3 2 4" xfId="10722" xr:uid="{00000000-0005-0000-0000-0000E4290000}"/>
    <cellStyle name="Wrap 3 2 3 3" xfId="10723" xr:uid="{00000000-0005-0000-0000-0000E5290000}"/>
    <cellStyle name="Wrap 3 2 3 3 2" xfId="10724" xr:uid="{00000000-0005-0000-0000-0000E6290000}"/>
    <cellStyle name="Wrap 3 2 3 3 2 2" xfId="10725" xr:uid="{00000000-0005-0000-0000-0000E7290000}"/>
    <cellStyle name="Wrap 3 2 3 3 2 2 2" xfId="10726" xr:uid="{00000000-0005-0000-0000-0000E8290000}"/>
    <cellStyle name="Wrap 3 2 3 3 2 3" xfId="10727" xr:uid="{00000000-0005-0000-0000-0000E9290000}"/>
    <cellStyle name="Wrap 3 2 3 3 3" xfId="10728" xr:uid="{00000000-0005-0000-0000-0000EA290000}"/>
    <cellStyle name="Wrap 3 2 3 3 3 2" xfId="10729" xr:uid="{00000000-0005-0000-0000-0000EB290000}"/>
    <cellStyle name="Wrap 3 2 3 3 4" xfId="10730" xr:uid="{00000000-0005-0000-0000-0000EC290000}"/>
    <cellStyle name="Wrap 3 2 3 4" xfId="10731" xr:uid="{00000000-0005-0000-0000-0000ED290000}"/>
    <cellStyle name="Wrap 3 2 3 4 2" xfId="10732" xr:uid="{00000000-0005-0000-0000-0000EE290000}"/>
    <cellStyle name="Wrap 3 2 3 4 2 2" xfId="10733" xr:uid="{00000000-0005-0000-0000-0000EF290000}"/>
    <cellStyle name="Wrap 3 2 3 4 3" xfId="10734" xr:uid="{00000000-0005-0000-0000-0000F0290000}"/>
    <cellStyle name="Wrap 3 2 3 5" xfId="10735" xr:uid="{00000000-0005-0000-0000-0000F1290000}"/>
    <cellStyle name="Wrap 3 2 4" xfId="10736" xr:uid="{00000000-0005-0000-0000-0000F2290000}"/>
    <cellStyle name="Wrap 3 2 4 2" xfId="10737" xr:uid="{00000000-0005-0000-0000-0000F3290000}"/>
    <cellStyle name="Wrap 3 2 4 2 2" xfId="10738" xr:uid="{00000000-0005-0000-0000-0000F4290000}"/>
    <cellStyle name="Wrap 3 2 4 2 2 2" xfId="10739" xr:uid="{00000000-0005-0000-0000-0000F5290000}"/>
    <cellStyle name="Wrap 3 2 4 2 3" xfId="10740" xr:uid="{00000000-0005-0000-0000-0000F6290000}"/>
    <cellStyle name="Wrap 3 2 4 3" xfId="10741" xr:uid="{00000000-0005-0000-0000-0000F7290000}"/>
    <cellStyle name="Wrap 3 2 4 3 2" xfId="10742" xr:uid="{00000000-0005-0000-0000-0000F8290000}"/>
    <cellStyle name="Wrap 3 2 4 4" xfId="10743" xr:uid="{00000000-0005-0000-0000-0000F9290000}"/>
    <cellStyle name="Wrap 3 2 5" xfId="10744" xr:uid="{00000000-0005-0000-0000-0000FA290000}"/>
    <cellStyle name="Wrap 3 2 5 2" xfId="10745" xr:uid="{00000000-0005-0000-0000-0000FB290000}"/>
    <cellStyle name="Wrap 3 2 5 2 2" xfId="10746" xr:uid="{00000000-0005-0000-0000-0000FC290000}"/>
    <cellStyle name="Wrap 3 2 5 2 2 2" xfId="10747" xr:uid="{00000000-0005-0000-0000-0000FD290000}"/>
    <cellStyle name="Wrap 3 2 5 2 3" xfId="10748" xr:uid="{00000000-0005-0000-0000-0000FE290000}"/>
    <cellStyle name="Wrap 3 2 5 3" xfId="10749" xr:uid="{00000000-0005-0000-0000-0000FF290000}"/>
    <cellStyle name="Wrap 3 2 5 3 2" xfId="10750" xr:uid="{00000000-0005-0000-0000-0000002A0000}"/>
    <cellStyle name="Wrap 3 2 5 4" xfId="10751" xr:uid="{00000000-0005-0000-0000-0000012A0000}"/>
    <cellStyle name="Wrap 3 2 6" xfId="10752" xr:uid="{00000000-0005-0000-0000-0000022A0000}"/>
    <cellStyle name="Wrap 3 2 6 2" xfId="10753" xr:uid="{00000000-0005-0000-0000-0000032A0000}"/>
    <cellStyle name="Wrap 3 2 6 2 2" xfId="10754" xr:uid="{00000000-0005-0000-0000-0000042A0000}"/>
    <cellStyle name="Wrap 3 2 6 3" xfId="10755" xr:uid="{00000000-0005-0000-0000-0000052A0000}"/>
    <cellStyle name="Wrap 3 2 7" xfId="10756" xr:uid="{00000000-0005-0000-0000-0000062A0000}"/>
    <cellStyle name="Wrap 3 3" xfId="10757" xr:uid="{00000000-0005-0000-0000-0000072A0000}"/>
    <cellStyle name="Wrap 3 3 2" xfId="10758" xr:uid="{00000000-0005-0000-0000-0000082A0000}"/>
    <cellStyle name="Wrap 3 3 2 2" xfId="10759" xr:uid="{00000000-0005-0000-0000-0000092A0000}"/>
    <cellStyle name="Wrap 3 3 2 2 2" xfId="10760" xr:uid="{00000000-0005-0000-0000-00000A2A0000}"/>
    <cellStyle name="Wrap 3 3 2 2 2 2" xfId="10761" xr:uid="{00000000-0005-0000-0000-00000B2A0000}"/>
    <cellStyle name="Wrap 3 3 2 2 3" xfId="10762" xr:uid="{00000000-0005-0000-0000-00000C2A0000}"/>
    <cellStyle name="Wrap 3 3 2 3" xfId="10763" xr:uid="{00000000-0005-0000-0000-00000D2A0000}"/>
    <cellStyle name="Wrap 3 3 2 3 2" xfId="10764" xr:uid="{00000000-0005-0000-0000-00000E2A0000}"/>
    <cellStyle name="Wrap 3 3 2 4" xfId="10765" xr:uid="{00000000-0005-0000-0000-00000F2A0000}"/>
    <cellStyle name="Wrap 3 3 3" xfId="10766" xr:uid="{00000000-0005-0000-0000-0000102A0000}"/>
    <cellStyle name="Wrap 3 3 3 2" xfId="10767" xr:uid="{00000000-0005-0000-0000-0000112A0000}"/>
    <cellStyle name="Wrap 3 3 3 2 2" xfId="10768" xr:uid="{00000000-0005-0000-0000-0000122A0000}"/>
    <cellStyle name="Wrap 3 3 3 2 2 2" xfId="10769" xr:uid="{00000000-0005-0000-0000-0000132A0000}"/>
    <cellStyle name="Wrap 3 3 3 2 3" xfId="10770" xr:uid="{00000000-0005-0000-0000-0000142A0000}"/>
    <cellStyle name="Wrap 3 3 3 3" xfId="10771" xr:uid="{00000000-0005-0000-0000-0000152A0000}"/>
    <cellStyle name="Wrap 3 3 3 3 2" xfId="10772" xr:uid="{00000000-0005-0000-0000-0000162A0000}"/>
    <cellStyle name="Wrap 3 3 3 4" xfId="10773" xr:uid="{00000000-0005-0000-0000-0000172A0000}"/>
    <cellStyle name="Wrap 3 3 4" xfId="10774" xr:uid="{00000000-0005-0000-0000-0000182A0000}"/>
    <cellStyle name="Wrap 3 3 4 2" xfId="10775" xr:uid="{00000000-0005-0000-0000-0000192A0000}"/>
    <cellStyle name="Wrap 3 3 4 2 2" xfId="10776" xr:uid="{00000000-0005-0000-0000-00001A2A0000}"/>
    <cellStyle name="Wrap 3 3 4 3" xfId="10777" xr:uid="{00000000-0005-0000-0000-00001B2A0000}"/>
    <cellStyle name="Wrap 3 3 5" xfId="10778" xr:uid="{00000000-0005-0000-0000-00001C2A0000}"/>
    <cellStyle name="Wrap 3 4" xfId="10779" xr:uid="{00000000-0005-0000-0000-00001D2A0000}"/>
    <cellStyle name="Wrap 3 4 2" xfId="10780" xr:uid="{00000000-0005-0000-0000-00001E2A0000}"/>
    <cellStyle name="Wrap 3 4 2 2" xfId="10781" xr:uid="{00000000-0005-0000-0000-00001F2A0000}"/>
    <cellStyle name="Wrap 3 4 2 2 2" xfId="10782" xr:uid="{00000000-0005-0000-0000-0000202A0000}"/>
    <cellStyle name="Wrap 3 4 2 2 2 2" xfId="10783" xr:uid="{00000000-0005-0000-0000-0000212A0000}"/>
    <cellStyle name="Wrap 3 4 2 2 3" xfId="10784" xr:uid="{00000000-0005-0000-0000-0000222A0000}"/>
    <cellStyle name="Wrap 3 4 2 3" xfId="10785" xr:uid="{00000000-0005-0000-0000-0000232A0000}"/>
    <cellStyle name="Wrap 3 4 2 3 2" xfId="10786" xr:uid="{00000000-0005-0000-0000-0000242A0000}"/>
    <cellStyle name="Wrap 3 4 2 4" xfId="10787" xr:uid="{00000000-0005-0000-0000-0000252A0000}"/>
    <cellStyle name="Wrap 3 4 3" xfId="10788" xr:uid="{00000000-0005-0000-0000-0000262A0000}"/>
    <cellStyle name="Wrap 3 4 3 2" xfId="10789" xr:uid="{00000000-0005-0000-0000-0000272A0000}"/>
    <cellStyle name="Wrap 3 4 3 2 2" xfId="10790" xr:uid="{00000000-0005-0000-0000-0000282A0000}"/>
    <cellStyle name="Wrap 3 4 3 2 2 2" xfId="10791" xr:uid="{00000000-0005-0000-0000-0000292A0000}"/>
    <cellStyle name="Wrap 3 4 3 2 3" xfId="10792" xr:uid="{00000000-0005-0000-0000-00002A2A0000}"/>
    <cellStyle name="Wrap 3 4 3 3" xfId="10793" xr:uid="{00000000-0005-0000-0000-00002B2A0000}"/>
    <cellStyle name="Wrap 3 4 3 3 2" xfId="10794" xr:uid="{00000000-0005-0000-0000-00002C2A0000}"/>
    <cellStyle name="Wrap 3 4 3 4" xfId="10795" xr:uid="{00000000-0005-0000-0000-00002D2A0000}"/>
    <cellStyle name="Wrap 3 4 4" xfId="10796" xr:uid="{00000000-0005-0000-0000-00002E2A0000}"/>
    <cellStyle name="Wrap 3 4 4 2" xfId="10797" xr:uid="{00000000-0005-0000-0000-00002F2A0000}"/>
    <cellStyle name="Wrap 3 4 4 2 2" xfId="10798" xr:uid="{00000000-0005-0000-0000-0000302A0000}"/>
    <cellStyle name="Wrap 3 4 4 3" xfId="10799" xr:uid="{00000000-0005-0000-0000-0000312A0000}"/>
    <cellStyle name="Wrap 3 4 5" xfId="10800" xr:uid="{00000000-0005-0000-0000-0000322A0000}"/>
    <cellStyle name="Wrap 3 5" xfId="10801" xr:uid="{00000000-0005-0000-0000-0000332A0000}"/>
    <cellStyle name="Wrap 3 5 2" xfId="10802" xr:uid="{00000000-0005-0000-0000-0000342A0000}"/>
    <cellStyle name="Wrap 3 5 2 2" xfId="10803" xr:uid="{00000000-0005-0000-0000-0000352A0000}"/>
    <cellStyle name="Wrap 3 5 2 2 2" xfId="10804" xr:uid="{00000000-0005-0000-0000-0000362A0000}"/>
    <cellStyle name="Wrap 3 5 2 2 2 2" xfId="10805" xr:uid="{00000000-0005-0000-0000-0000372A0000}"/>
    <cellStyle name="Wrap 3 5 2 2 3" xfId="10806" xr:uid="{00000000-0005-0000-0000-0000382A0000}"/>
    <cellStyle name="Wrap 3 5 2 3" xfId="10807" xr:uid="{00000000-0005-0000-0000-0000392A0000}"/>
    <cellStyle name="Wrap 3 5 2 3 2" xfId="10808" xr:uid="{00000000-0005-0000-0000-00003A2A0000}"/>
    <cellStyle name="Wrap 3 5 2 4" xfId="10809" xr:uid="{00000000-0005-0000-0000-00003B2A0000}"/>
    <cellStyle name="Wrap 3 5 3" xfId="10810" xr:uid="{00000000-0005-0000-0000-00003C2A0000}"/>
    <cellStyle name="Wrap 3 5 3 2" xfId="10811" xr:uid="{00000000-0005-0000-0000-00003D2A0000}"/>
    <cellStyle name="Wrap 3 5 3 2 2" xfId="10812" xr:uid="{00000000-0005-0000-0000-00003E2A0000}"/>
    <cellStyle name="Wrap 3 5 3 3" xfId="10813" xr:uid="{00000000-0005-0000-0000-00003F2A0000}"/>
    <cellStyle name="Wrap 3 5 4" xfId="10814" xr:uid="{00000000-0005-0000-0000-0000402A0000}"/>
    <cellStyle name="Wrap 3 5 4 2" xfId="10815" xr:uid="{00000000-0005-0000-0000-0000412A0000}"/>
    <cellStyle name="Wrap 3 5 5" xfId="10816" xr:uid="{00000000-0005-0000-0000-0000422A0000}"/>
    <cellStyle name="Wrap 3 6" xfId="10817" xr:uid="{00000000-0005-0000-0000-0000432A0000}"/>
    <cellStyle name="Wrap 3 6 2" xfId="10818" xr:uid="{00000000-0005-0000-0000-0000442A0000}"/>
    <cellStyle name="Wrap 3 6 2 2" xfId="10819" xr:uid="{00000000-0005-0000-0000-0000452A0000}"/>
    <cellStyle name="Wrap 3 6 2 2 2" xfId="10820" xr:uid="{00000000-0005-0000-0000-0000462A0000}"/>
    <cellStyle name="Wrap 3 6 2 3" xfId="10821" xr:uid="{00000000-0005-0000-0000-0000472A0000}"/>
    <cellStyle name="Wrap 3 6 3" xfId="10822" xr:uid="{00000000-0005-0000-0000-0000482A0000}"/>
    <cellStyle name="Wrap 3 6 3 2" xfId="10823" xr:uid="{00000000-0005-0000-0000-0000492A0000}"/>
    <cellStyle name="Wrap 3 6 4" xfId="10824" xr:uid="{00000000-0005-0000-0000-00004A2A0000}"/>
    <cellStyle name="Wrap 3 7" xfId="10825" xr:uid="{00000000-0005-0000-0000-00004B2A0000}"/>
    <cellStyle name="Wrap 3 8" xfId="10826" xr:uid="{00000000-0005-0000-0000-00004C2A0000}"/>
    <cellStyle name="Wrap 3 9" xfId="10827" xr:uid="{00000000-0005-0000-0000-00004D2A0000}"/>
    <cellStyle name="Wrap 4" xfId="10828" xr:uid="{00000000-0005-0000-0000-00004E2A0000}"/>
    <cellStyle name="Wrap 4 2" xfId="10829" xr:uid="{00000000-0005-0000-0000-00004F2A0000}"/>
    <cellStyle name="Wrap 4 2 2" xfId="10830" xr:uid="{00000000-0005-0000-0000-0000502A0000}"/>
    <cellStyle name="Wrap 4 2 2 2" xfId="10831" xr:uid="{00000000-0005-0000-0000-0000512A0000}"/>
    <cellStyle name="Wrap 4 2 2 2 2" xfId="10832" xr:uid="{00000000-0005-0000-0000-0000522A0000}"/>
    <cellStyle name="Wrap 4 2 2 2 2 2" xfId="10833" xr:uid="{00000000-0005-0000-0000-0000532A0000}"/>
    <cellStyle name="Wrap 4 2 2 2 3" xfId="10834" xr:uid="{00000000-0005-0000-0000-0000542A0000}"/>
    <cellStyle name="Wrap 4 2 2 3" xfId="10835" xr:uid="{00000000-0005-0000-0000-0000552A0000}"/>
    <cellStyle name="Wrap 4 2 2 3 2" xfId="10836" xr:uid="{00000000-0005-0000-0000-0000562A0000}"/>
    <cellStyle name="Wrap 4 2 2 4" xfId="10837" xr:uid="{00000000-0005-0000-0000-0000572A0000}"/>
    <cellStyle name="Wrap 4 2 3" xfId="10838" xr:uid="{00000000-0005-0000-0000-0000582A0000}"/>
    <cellStyle name="Wrap 4 2 3 2" xfId="10839" xr:uid="{00000000-0005-0000-0000-0000592A0000}"/>
    <cellStyle name="Wrap 4 2 3 2 2" xfId="10840" xr:uid="{00000000-0005-0000-0000-00005A2A0000}"/>
    <cellStyle name="Wrap 4 2 3 2 2 2" xfId="10841" xr:uid="{00000000-0005-0000-0000-00005B2A0000}"/>
    <cellStyle name="Wrap 4 2 3 2 3" xfId="10842" xr:uid="{00000000-0005-0000-0000-00005C2A0000}"/>
    <cellStyle name="Wrap 4 2 3 3" xfId="10843" xr:uid="{00000000-0005-0000-0000-00005D2A0000}"/>
    <cellStyle name="Wrap 4 2 3 3 2" xfId="10844" xr:uid="{00000000-0005-0000-0000-00005E2A0000}"/>
    <cellStyle name="Wrap 4 2 3 4" xfId="10845" xr:uid="{00000000-0005-0000-0000-00005F2A0000}"/>
    <cellStyle name="Wrap 4 2 4" xfId="10846" xr:uid="{00000000-0005-0000-0000-0000602A0000}"/>
    <cellStyle name="Wrap 4 2 4 2" xfId="10847" xr:uid="{00000000-0005-0000-0000-0000612A0000}"/>
    <cellStyle name="Wrap 4 2 4 2 2" xfId="10848" xr:uid="{00000000-0005-0000-0000-0000622A0000}"/>
    <cellStyle name="Wrap 4 2 4 3" xfId="10849" xr:uid="{00000000-0005-0000-0000-0000632A0000}"/>
    <cellStyle name="Wrap 4 2 5" xfId="10850" xr:uid="{00000000-0005-0000-0000-0000642A0000}"/>
    <cellStyle name="Wrap 4 3" xfId="10851" xr:uid="{00000000-0005-0000-0000-0000652A0000}"/>
    <cellStyle name="Wrap 4 3 2" xfId="10852" xr:uid="{00000000-0005-0000-0000-0000662A0000}"/>
    <cellStyle name="Wrap 4 3 2 2" xfId="10853" xr:uid="{00000000-0005-0000-0000-0000672A0000}"/>
    <cellStyle name="Wrap 4 3 2 2 2" xfId="10854" xr:uid="{00000000-0005-0000-0000-0000682A0000}"/>
    <cellStyle name="Wrap 4 3 2 2 2 2" xfId="10855" xr:uid="{00000000-0005-0000-0000-0000692A0000}"/>
    <cellStyle name="Wrap 4 3 2 2 3" xfId="10856" xr:uid="{00000000-0005-0000-0000-00006A2A0000}"/>
    <cellStyle name="Wrap 4 3 2 3" xfId="10857" xr:uid="{00000000-0005-0000-0000-00006B2A0000}"/>
    <cellStyle name="Wrap 4 3 2 3 2" xfId="10858" xr:uid="{00000000-0005-0000-0000-00006C2A0000}"/>
    <cellStyle name="Wrap 4 3 2 4" xfId="10859" xr:uid="{00000000-0005-0000-0000-00006D2A0000}"/>
    <cellStyle name="Wrap 4 3 3" xfId="10860" xr:uid="{00000000-0005-0000-0000-00006E2A0000}"/>
    <cellStyle name="Wrap 4 3 3 2" xfId="10861" xr:uid="{00000000-0005-0000-0000-00006F2A0000}"/>
    <cellStyle name="Wrap 4 3 3 2 2" xfId="10862" xr:uid="{00000000-0005-0000-0000-0000702A0000}"/>
    <cellStyle name="Wrap 4 3 3 2 2 2" xfId="10863" xr:uid="{00000000-0005-0000-0000-0000712A0000}"/>
    <cellStyle name="Wrap 4 3 3 2 3" xfId="10864" xr:uid="{00000000-0005-0000-0000-0000722A0000}"/>
    <cellStyle name="Wrap 4 3 3 3" xfId="10865" xr:uid="{00000000-0005-0000-0000-0000732A0000}"/>
    <cellStyle name="Wrap 4 3 3 3 2" xfId="10866" xr:uid="{00000000-0005-0000-0000-0000742A0000}"/>
    <cellStyle name="Wrap 4 3 3 4" xfId="10867" xr:uid="{00000000-0005-0000-0000-0000752A0000}"/>
    <cellStyle name="Wrap 4 3 4" xfId="10868" xr:uid="{00000000-0005-0000-0000-0000762A0000}"/>
    <cellStyle name="Wrap 4 3 4 2" xfId="10869" xr:uid="{00000000-0005-0000-0000-0000772A0000}"/>
    <cellStyle name="Wrap 4 3 4 2 2" xfId="10870" xr:uid="{00000000-0005-0000-0000-0000782A0000}"/>
    <cellStyle name="Wrap 4 3 4 3" xfId="10871" xr:uid="{00000000-0005-0000-0000-0000792A0000}"/>
    <cellStyle name="Wrap 4 3 5" xfId="10872" xr:uid="{00000000-0005-0000-0000-00007A2A0000}"/>
    <cellStyle name="Wrap 4 4" xfId="10873" xr:uid="{00000000-0005-0000-0000-00007B2A0000}"/>
    <cellStyle name="Wrap 4 4 2" xfId="10874" xr:uid="{00000000-0005-0000-0000-00007C2A0000}"/>
    <cellStyle name="Wrap 4 4 2 2" xfId="10875" xr:uid="{00000000-0005-0000-0000-00007D2A0000}"/>
    <cellStyle name="Wrap 4 4 2 2 2" xfId="10876" xr:uid="{00000000-0005-0000-0000-00007E2A0000}"/>
    <cellStyle name="Wrap 4 4 2 3" xfId="10877" xr:uid="{00000000-0005-0000-0000-00007F2A0000}"/>
    <cellStyle name="Wrap 4 4 3" xfId="10878" xr:uid="{00000000-0005-0000-0000-0000802A0000}"/>
    <cellStyle name="Wrap 4 4 3 2" xfId="10879" xr:uid="{00000000-0005-0000-0000-0000812A0000}"/>
    <cellStyle name="Wrap 4 4 4" xfId="10880" xr:uid="{00000000-0005-0000-0000-0000822A0000}"/>
    <cellStyle name="Wrap 4 5" xfId="10881" xr:uid="{00000000-0005-0000-0000-0000832A0000}"/>
    <cellStyle name="Wrap 4 5 2" xfId="10882" xr:uid="{00000000-0005-0000-0000-0000842A0000}"/>
    <cellStyle name="Wrap 4 5 2 2" xfId="10883" xr:uid="{00000000-0005-0000-0000-0000852A0000}"/>
    <cellStyle name="Wrap 4 5 2 2 2" xfId="10884" xr:uid="{00000000-0005-0000-0000-0000862A0000}"/>
    <cellStyle name="Wrap 4 5 2 3" xfId="10885" xr:uid="{00000000-0005-0000-0000-0000872A0000}"/>
    <cellStyle name="Wrap 4 5 3" xfId="10886" xr:uid="{00000000-0005-0000-0000-0000882A0000}"/>
    <cellStyle name="Wrap 4 5 3 2" xfId="10887" xr:uid="{00000000-0005-0000-0000-0000892A0000}"/>
    <cellStyle name="Wrap 4 5 4" xfId="10888" xr:uid="{00000000-0005-0000-0000-00008A2A0000}"/>
    <cellStyle name="Wrap 4 6" xfId="10889" xr:uid="{00000000-0005-0000-0000-00008B2A0000}"/>
    <cellStyle name="Wrap 4 6 2" xfId="10890" xr:uid="{00000000-0005-0000-0000-00008C2A0000}"/>
    <cellStyle name="Wrap 4 6 2 2" xfId="10891" xr:uid="{00000000-0005-0000-0000-00008D2A0000}"/>
    <cellStyle name="Wrap 4 6 3" xfId="10892" xr:uid="{00000000-0005-0000-0000-00008E2A0000}"/>
    <cellStyle name="Wrap 4 7" xfId="10893" xr:uid="{00000000-0005-0000-0000-00008F2A0000}"/>
    <cellStyle name="Wrap 5" xfId="10894" xr:uid="{00000000-0005-0000-0000-0000902A0000}"/>
    <cellStyle name="Wrap 5 2" xfId="10895" xr:uid="{00000000-0005-0000-0000-0000912A0000}"/>
    <cellStyle name="Wrap 5 2 2" xfId="10896" xr:uid="{00000000-0005-0000-0000-0000922A0000}"/>
    <cellStyle name="Wrap 5 2 2 2" xfId="10897" xr:uid="{00000000-0005-0000-0000-0000932A0000}"/>
    <cellStyle name="Wrap 5 2 2 2 2" xfId="10898" xr:uid="{00000000-0005-0000-0000-0000942A0000}"/>
    <cellStyle name="Wrap 5 2 2 3" xfId="10899" xr:uid="{00000000-0005-0000-0000-0000952A0000}"/>
    <cellStyle name="Wrap 5 2 3" xfId="10900" xr:uid="{00000000-0005-0000-0000-0000962A0000}"/>
    <cellStyle name="Wrap 5 2 3 2" xfId="10901" xr:uid="{00000000-0005-0000-0000-0000972A0000}"/>
    <cellStyle name="Wrap 5 2 4" xfId="10902" xr:uid="{00000000-0005-0000-0000-0000982A0000}"/>
    <cellStyle name="Wrap 5 3" xfId="10903" xr:uid="{00000000-0005-0000-0000-0000992A0000}"/>
    <cellStyle name="Wrap 5 3 2" xfId="10904" xr:uid="{00000000-0005-0000-0000-00009A2A0000}"/>
    <cellStyle name="Wrap 5 3 2 2" xfId="10905" xr:uid="{00000000-0005-0000-0000-00009B2A0000}"/>
    <cellStyle name="Wrap 5 3 2 2 2" xfId="10906" xr:uid="{00000000-0005-0000-0000-00009C2A0000}"/>
    <cellStyle name="Wrap 5 3 2 3" xfId="10907" xr:uid="{00000000-0005-0000-0000-00009D2A0000}"/>
    <cellStyle name="Wrap 5 3 3" xfId="10908" xr:uid="{00000000-0005-0000-0000-00009E2A0000}"/>
    <cellStyle name="Wrap 5 3 3 2" xfId="10909" xr:uid="{00000000-0005-0000-0000-00009F2A0000}"/>
    <cellStyle name="Wrap 5 3 4" xfId="10910" xr:uid="{00000000-0005-0000-0000-0000A02A0000}"/>
    <cellStyle name="Wrap 5 4" xfId="10911" xr:uid="{00000000-0005-0000-0000-0000A12A0000}"/>
    <cellStyle name="Wrap 5 4 2" xfId="10912" xr:uid="{00000000-0005-0000-0000-0000A22A0000}"/>
    <cellStyle name="Wrap 5 4 2 2" xfId="10913" xr:uid="{00000000-0005-0000-0000-0000A32A0000}"/>
    <cellStyle name="Wrap 5 4 3" xfId="10914" xr:uid="{00000000-0005-0000-0000-0000A42A0000}"/>
    <cellStyle name="Wrap 5 5" xfId="10915" xr:uid="{00000000-0005-0000-0000-0000A52A0000}"/>
    <cellStyle name="Wrap 6" xfId="10916" xr:uid="{00000000-0005-0000-0000-0000A62A0000}"/>
    <cellStyle name="Wrap 6 2" xfId="10917" xr:uid="{00000000-0005-0000-0000-0000A72A0000}"/>
    <cellStyle name="Wrap 6 2 2" xfId="10918" xr:uid="{00000000-0005-0000-0000-0000A82A0000}"/>
    <cellStyle name="Wrap 6 2 2 2" xfId="10919" xr:uid="{00000000-0005-0000-0000-0000A92A0000}"/>
    <cellStyle name="Wrap 6 2 2 2 2" xfId="10920" xr:uid="{00000000-0005-0000-0000-0000AA2A0000}"/>
    <cellStyle name="Wrap 6 2 2 3" xfId="10921" xr:uid="{00000000-0005-0000-0000-0000AB2A0000}"/>
    <cellStyle name="Wrap 6 2 3" xfId="10922" xr:uid="{00000000-0005-0000-0000-0000AC2A0000}"/>
    <cellStyle name="Wrap 6 2 3 2" xfId="10923" xr:uid="{00000000-0005-0000-0000-0000AD2A0000}"/>
    <cellStyle name="Wrap 6 2 4" xfId="10924" xr:uid="{00000000-0005-0000-0000-0000AE2A0000}"/>
    <cellStyle name="Wrap 6 3" xfId="10925" xr:uid="{00000000-0005-0000-0000-0000AF2A0000}"/>
    <cellStyle name="Wrap 6 3 2" xfId="10926" xr:uid="{00000000-0005-0000-0000-0000B02A0000}"/>
    <cellStyle name="Wrap 6 3 2 2" xfId="10927" xr:uid="{00000000-0005-0000-0000-0000B12A0000}"/>
    <cellStyle name="Wrap 6 3 2 2 2" xfId="10928" xr:uid="{00000000-0005-0000-0000-0000B22A0000}"/>
    <cellStyle name="Wrap 6 3 2 3" xfId="10929" xr:uid="{00000000-0005-0000-0000-0000B32A0000}"/>
    <cellStyle name="Wrap 6 3 3" xfId="10930" xr:uid="{00000000-0005-0000-0000-0000B42A0000}"/>
    <cellStyle name="Wrap 6 3 3 2" xfId="10931" xr:uid="{00000000-0005-0000-0000-0000B52A0000}"/>
    <cellStyle name="Wrap 6 3 4" xfId="10932" xr:uid="{00000000-0005-0000-0000-0000B62A0000}"/>
    <cellStyle name="Wrap 6 4" xfId="10933" xr:uid="{00000000-0005-0000-0000-0000B72A0000}"/>
    <cellStyle name="Wrap 6 4 2" xfId="10934" xr:uid="{00000000-0005-0000-0000-0000B82A0000}"/>
    <cellStyle name="Wrap 6 4 2 2" xfId="10935" xr:uid="{00000000-0005-0000-0000-0000B92A0000}"/>
    <cellStyle name="Wrap 6 4 3" xfId="10936" xr:uid="{00000000-0005-0000-0000-0000BA2A0000}"/>
    <cellStyle name="Wrap 6 5" xfId="10937" xr:uid="{00000000-0005-0000-0000-0000BB2A0000}"/>
    <cellStyle name="Wrap 7" xfId="10938" xr:uid="{00000000-0005-0000-0000-0000BC2A0000}"/>
    <cellStyle name="Wrap 7 2" xfId="10939" xr:uid="{00000000-0005-0000-0000-0000BD2A0000}"/>
    <cellStyle name="Wrap 7 2 2" xfId="10940" xr:uid="{00000000-0005-0000-0000-0000BE2A0000}"/>
    <cellStyle name="Wrap 7 2 2 2" xfId="10941" xr:uid="{00000000-0005-0000-0000-0000BF2A0000}"/>
    <cellStyle name="Wrap 7 2 2 2 2" xfId="10942" xr:uid="{00000000-0005-0000-0000-0000C02A0000}"/>
    <cellStyle name="Wrap 7 2 2 3" xfId="10943" xr:uid="{00000000-0005-0000-0000-0000C12A0000}"/>
    <cellStyle name="Wrap 7 2 3" xfId="10944" xr:uid="{00000000-0005-0000-0000-0000C22A0000}"/>
    <cellStyle name="Wrap 7 2 3 2" xfId="10945" xr:uid="{00000000-0005-0000-0000-0000C32A0000}"/>
    <cellStyle name="Wrap 7 2 4" xfId="10946" xr:uid="{00000000-0005-0000-0000-0000C42A0000}"/>
    <cellStyle name="Wrap 7 3" xfId="10947" xr:uid="{00000000-0005-0000-0000-0000C52A0000}"/>
    <cellStyle name="Wrap 7 3 2" xfId="10948" xr:uid="{00000000-0005-0000-0000-0000C62A0000}"/>
    <cellStyle name="Wrap 7 3 2 2" xfId="10949" xr:uid="{00000000-0005-0000-0000-0000C72A0000}"/>
    <cellStyle name="Wrap 7 3 3" xfId="10950" xr:uid="{00000000-0005-0000-0000-0000C82A0000}"/>
    <cellStyle name="Wrap 7 4" xfId="10951" xr:uid="{00000000-0005-0000-0000-0000C92A0000}"/>
    <cellStyle name="Wrap 7 4 2" xfId="10952" xr:uid="{00000000-0005-0000-0000-0000CA2A0000}"/>
    <cellStyle name="Wrap 7 5" xfId="10953" xr:uid="{00000000-0005-0000-0000-0000CB2A0000}"/>
    <cellStyle name="Wrap 8" xfId="10954" xr:uid="{00000000-0005-0000-0000-0000CC2A0000}"/>
    <cellStyle name="Wrap 8 2" xfId="10955" xr:uid="{00000000-0005-0000-0000-0000CD2A0000}"/>
    <cellStyle name="Wrap 8 2 2" xfId="10956" xr:uid="{00000000-0005-0000-0000-0000CE2A0000}"/>
    <cellStyle name="Wrap 8 2 2 2" xfId="10957" xr:uid="{00000000-0005-0000-0000-0000CF2A0000}"/>
    <cellStyle name="Wrap 8 2 3" xfId="10958" xr:uid="{00000000-0005-0000-0000-0000D02A0000}"/>
    <cellStyle name="Wrap 8 3" xfId="10959" xr:uid="{00000000-0005-0000-0000-0000D12A0000}"/>
    <cellStyle name="Wrap 8 3 2" xfId="10960" xr:uid="{00000000-0005-0000-0000-0000D22A0000}"/>
    <cellStyle name="Wrap 8 4" xfId="10961" xr:uid="{00000000-0005-0000-0000-0000D32A0000}"/>
    <cellStyle name="Wrap 9" xfId="10962" xr:uid="{00000000-0005-0000-0000-0000D42A0000}"/>
    <cellStyle name="Wrap Bold" xfId="10963" xr:uid="{00000000-0005-0000-0000-0000D52A0000}"/>
    <cellStyle name="Wrap Bold 2" xfId="10964" xr:uid="{00000000-0005-0000-0000-0000D62A0000}"/>
    <cellStyle name="Wrap Bold 2 2" xfId="10965" xr:uid="{00000000-0005-0000-0000-0000D72A0000}"/>
    <cellStyle name="Wrap Bold 2 3" xfId="10966" xr:uid="{00000000-0005-0000-0000-0000D82A0000}"/>
    <cellStyle name="Wrap Title" xfId="10967" xr:uid="{00000000-0005-0000-0000-0000D92A0000}"/>
    <cellStyle name="Wrap_NTS99-~11" xfId="10968" xr:uid="{00000000-0005-0000-0000-0000DA2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 PV Life Cycle</a:t>
            </a:r>
            <a:r>
              <a:rPr lang="en-US" baseline="0"/>
              <a:t> Costs</a:t>
            </a:r>
            <a:endParaRPr lang="en-US"/>
          </a:p>
        </c:rich>
      </c:tx>
      <c:overlay val="1"/>
    </c:title>
    <c:autoTitleDeleted val="0"/>
    <c:plotArea>
      <c:layout>
        <c:manualLayout>
          <c:layoutTarget val="inner"/>
          <c:xMode val="edge"/>
          <c:yMode val="edge"/>
          <c:x val="0.12423715487083652"/>
          <c:y val="0.1183167476058952"/>
          <c:w val="0.85453756775337963"/>
          <c:h val="0.6847518640784086"/>
        </c:manualLayout>
      </c:layout>
      <c:lineChart>
        <c:grouping val="standard"/>
        <c:varyColors val="0"/>
        <c:ser>
          <c:idx val="0"/>
          <c:order val="0"/>
          <c:tx>
            <c:strRef>
              <c:f>'4- LCCA'!$B$21</c:f>
              <c:strCache>
                <c:ptCount val="1"/>
                <c:pt idx="0">
                  <c:v>Name of Alternative 1</c:v>
                </c:pt>
              </c:strCache>
            </c:strRef>
          </c:tx>
          <c:marker>
            <c:symbol val="none"/>
          </c:marker>
          <c:cat>
            <c:numRef>
              <c:f>'4- LCCA'!$F$14:$AE$14</c:f>
              <c:numCache>
                <c:formatCode>General</c:formatCode>
                <c:ptCount val="26"/>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numCache>
            </c:numRef>
          </c:cat>
          <c:val>
            <c:numRef>
              <c:f>'4- LCCA'!$F$27:$AD$27</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8D3D-9D43-9AA2-535AD38643E7}"/>
            </c:ext>
          </c:extLst>
        </c:ser>
        <c:ser>
          <c:idx val="1"/>
          <c:order val="1"/>
          <c:tx>
            <c:strRef>
              <c:f>'4- LCCA'!$B$29</c:f>
              <c:strCache>
                <c:ptCount val="1"/>
                <c:pt idx="0">
                  <c:v>Name of Alternative 2</c:v>
                </c:pt>
              </c:strCache>
            </c:strRef>
          </c:tx>
          <c:marker>
            <c:symbol val="none"/>
          </c:marker>
          <c:val>
            <c:numRef>
              <c:f>'4- LCCA'!$F$35:$AD$35</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8D3D-9D43-9AA2-535AD38643E7}"/>
            </c:ext>
          </c:extLst>
        </c:ser>
        <c:ser>
          <c:idx val="4"/>
          <c:order val="2"/>
          <c:tx>
            <c:strRef>
              <c:f>'4- LCCA'!$B$37</c:f>
              <c:strCache>
                <c:ptCount val="1"/>
                <c:pt idx="0">
                  <c:v>Name of Alternative 3</c:v>
                </c:pt>
              </c:strCache>
            </c:strRef>
          </c:tx>
          <c:spPr>
            <a:ln>
              <a:solidFill>
                <a:schemeClr val="accent3"/>
              </a:solidFill>
            </a:ln>
          </c:spPr>
          <c:marker>
            <c:symbol val="none"/>
          </c:marker>
          <c:val>
            <c:numRef>
              <c:f>'4- LCCA'!$F$43:$AD$43</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2-8D3D-9D43-9AA2-535AD38643E7}"/>
            </c:ext>
          </c:extLst>
        </c:ser>
        <c:ser>
          <c:idx val="6"/>
          <c:order val="3"/>
          <c:tx>
            <c:strRef>
              <c:f>'4- LCCA'!$B$45</c:f>
              <c:strCache>
                <c:ptCount val="1"/>
                <c:pt idx="0">
                  <c:v>Name of Alternative 4</c:v>
                </c:pt>
              </c:strCache>
            </c:strRef>
          </c:tx>
          <c:spPr>
            <a:ln>
              <a:solidFill>
                <a:schemeClr val="accent4"/>
              </a:solidFill>
            </a:ln>
          </c:spPr>
          <c:marker>
            <c:symbol val="none"/>
          </c:marker>
          <c:val>
            <c:numRef>
              <c:f>'4- LCCA'!$F$51:$AD$51</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3-8D3D-9D43-9AA2-535AD38643E7}"/>
            </c:ext>
          </c:extLst>
        </c:ser>
        <c:dLbls>
          <c:showLegendKey val="0"/>
          <c:showVal val="0"/>
          <c:showCatName val="0"/>
          <c:showSerName val="0"/>
          <c:showPercent val="0"/>
          <c:showBubbleSize val="0"/>
        </c:dLbls>
        <c:smooth val="0"/>
        <c:axId val="1066334456"/>
        <c:axId val="763395576"/>
      </c:lineChart>
      <c:catAx>
        <c:axId val="1066334456"/>
        <c:scaling>
          <c:orientation val="minMax"/>
        </c:scaling>
        <c:delete val="0"/>
        <c:axPos val="b"/>
        <c:numFmt formatCode="General" sourceLinked="1"/>
        <c:majorTickMark val="out"/>
        <c:minorTickMark val="none"/>
        <c:tickLblPos val="nextTo"/>
        <c:crossAx val="763395576"/>
        <c:crosses val="autoZero"/>
        <c:auto val="1"/>
        <c:lblAlgn val="ctr"/>
        <c:lblOffset val="100"/>
        <c:noMultiLvlLbl val="0"/>
      </c:catAx>
      <c:valAx>
        <c:axId val="763395576"/>
        <c:scaling>
          <c:orientation val="minMax"/>
        </c:scaling>
        <c:delete val="0"/>
        <c:axPos val="l"/>
        <c:majorGridlines/>
        <c:numFmt formatCode="&quot;$&quot;#,##0" sourceLinked="1"/>
        <c:majorTickMark val="out"/>
        <c:minorTickMark val="none"/>
        <c:tickLblPos val="nextTo"/>
        <c:crossAx val="106633445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Present Value Costs </a:t>
            </a:r>
          </a:p>
        </c:rich>
      </c:tx>
      <c:overlay val="0"/>
    </c:title>
    <c:autoTitleDeleted val="0"/>
    <c:plotArea>
      <c:layout/>
      <c:barChart>
        <c:barDir val="col"/>
        <c:grouping val="clustered"/>
        <c:varyColors val="0"/>
        <c:ser>
          <c:idx val="0"/>
          <c:order val="0"/>
          <c:tx>
            <c:strRef>
              <c:f>'3 - Results Summary'!$E$22</c:f>
              <c:strCache>
                <c:ptCount val="1"/>
                <c:pt idx="0">
                  <c:v>Name of Alternative 1</c:v>
                </c:pt>
              </c:strCache>
            </c:strRef>
          </c:tx>
          <c:invertIfNegative val="0"/>
          <c:cat>
            <c:strRef>
              <c:f>('3 - Results Summary'!$D$23:$D$26,'3 - Results Summary'!$D$27)</c:f>
              <c:strCache>
                <c:ptCount val="5"/>
                <c:pt idx="0">
                  <c:v>Capital Costs</c:v>
                </c:pt>
                <c:pt idx="1">
                  <c:v>Annual O&amp;M</c:v>
                </c:pt>
                <c:pt idx="2">
                  <c:v>Repair, Rehab, Replacement Costs</c:v>
                </c:pt>
                <c:pt idx="3">
                  <c:v>Salvage Value</c:v>
                </c:pt>
                <c:pt idx="4">
                  <c:v>Total PVC</c:v>
                </c:pt>
              </c:strCache>
            </c:strRef>
          </c:cat>
          <c:val>
            <c:numRef>
              <c:f>'3 - Results Summary'!$E$23:$E$27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5E64-CE49-8334-EA551E99D5B1}"/>
            </c:ext>
          </c:extLst>
        </c:ser>
        <c:ser>
          <c:idx val="1"/>
          <c:order val="1"/>
          <c:tx>
            <c:strRef>
              <c:f>'3 - Results Summary'!$F$22</c:f>
              <c:strCache>
                <c:ptCount val="1"/>
                <c:pt idx="0">
                  <c:v>Name of Alternative 2</c:v>
                </c:pt>
              </c:strCache>
            </c:strRef>
          </c:tx>
          <c:invertIfNegative val="0"/>
          <c:cat>
            <c:strRef>
              <c:f>('3 - Results Summary'!$D$23:$D$26,'3 - Results Summary'!$D$27)</c:f>
              <c:strCache>
                <c:ptCount val="5"/>
                <c:pt idx="0">
                  <c:v>Capital Costs</c:v>
                </c:pt>
                <c:pt idx="1">
                  <c:v>Annual O&amp;M</c:v>
                </c:pt>
                <c:pt idx="2">
                  <c:v>Repair, Rehab, Replacement Costs</c:v>
                </c:pt>
                <c:pt idx="3">
                  <c:v>Salvage Value</c:v>
                </c:pt>
                <c:pt idx="4">
                  <c:v>Total PVC</c:v>
                </c:pt>
              </c:strCache>
            </c:strRef>
          </c:cat>
          <c:val>
            <c:numRef>
              <c:f>'3 - Results Summary'!$F$23:$F$27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5E64-CE49-8334-EA551E99D5B1}"/>
            </c:ext>
          </c:extLst>
        </c:ser>
        <c:ser>
          <c:idx val="2"/>
          <c:order val="2"/>
          <c:tx>
            <c:strRef>
              <c:f>'3 - Results Summary'!$G$22</c:f>
              <c:strCache>
                <c:ptCount val="1"/>
                <c:pt idx="0">
                  <c:v>Name of Alternative 3</c:v>
                </c:pt>
              </c:strCache>
            </c:strRef>
          </c:tx>
          <c:invertIfNegative val="0"/>
          <c:val>
            <c:numRef>
              <c:f>'3 - Results Summary'!$G$23:$G$27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5E64-CE49-8334-EA551E99D5B1}"/>
            </c:ext>
          </c:extLst>
        </c:ser>
        <c:ser>
          <c:idx val="3"/>
          <c:order val="3"/>
          <c:tx>
            <c:strRef>
              <c:f>'3 - Results Summary'!$H$22</c:f>
              <c:strCache>
                <c:ptCount val="1"/>
                <c:pt idx="0">
                  <c:v>Name of Alternative 4</c:v>
                </c:pt>
              </c:strCache>
            </c:strRef>
          </c:tx>
          <c:invertIfNegative val="0"/>
          <c:val>
            <c:numRef>
              <c:f>'3 - Results Summary'!$H$23:$H$27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5E64-CE49-8334-EA551E99D5B1}"/>
            </c:ext>
          </c:extLst>
        </c:ser>
        <c:dLbls>
          <c:showLegendKey val="0"/>
          <c:showVal val="0"/>
          <c:showCatName val="0"/>
          <c:showSerName val="0"/>
          <c:showPercent val="0"/>
          <c:showBubbleSize val="0"/>
        </c:dLbls>
        <c:gapWidth val="150"/>
        <c:axId val="763393616"/>
        <c:axId val="763392832"/>
      </c:barChart>
      <c:catAx>
        <c:axId val="763393616"/>
        <c:scaling>
          <c:orientation val="minMax"/>
        </c:scaling>
        <c:delete val="0"/>
        <c:axPos val="b"/>
        <c:numFmt formatCode="General" sourceLinked="0"/>
        <c:majorTickMark val="out"/>
        <c:minorTickMark val="none"/>
        <c:tickLblPos val="nextTo"/>
        <c:crossAx val="763392832"/>
        <c:crosses val="autoZero"/>
        <c:auto val="1"/>
        <c:lblAlgn val="ctr"/>
        <c:lblOffset val="100"/>
        <c:noMultiLvlLbl val="0"/>
      </c:catAx>
      <c:valAx>
        <c:axId val="763392832"/>
        <c:scaling>
          <c:orientation val="minMax"/>
        </c:scaling>
        <c:delete val="0"/>
        <c:axPos val="l"/>
        <c:majorGridlines/>
        <c:numFmt formatCode="&quot;$&quot;#,##0" sourceLinked="1"/>
        <c:majorTickMark val="out"/>
        <c:minorTickMark val="none"/>
        <c:tickLblPos val="nextTo"/>
        <c:crossAx val="76339361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26722</xdr:colOff>
      <xdr:row>39</xdr:row>
      <xdr:rowOff>19579</xdr:rowOff>
    </xdr:from>
    <xdr:to>
      <xdr:col>7</xdr:col>
      <xdr:colOff>147372</xdr:colOff>
      <xdr:row>56</xdr:row>
      <xdr:rowOff>119592</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669395</xdr:colOff>
      <xdr:row>60</xdr:row>
      <xdr:rowOff>27782</xdr:rowOff>
    </xdr:from>
    <xdr:to>
      <xdr:col>7</xdr:col>
      <xdr:colOff>71436</xdr:colOff>
      <xdr:row>77</xdr:row>
      <xdr:rowOff>123032</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V19"/>
  <sheetViews>
    <sheetView showGridLines="0" tabSelected="1" zoomScale="90" zoomScaleNormal="90" workbookViewId="0">
      <selection activeCell="C17" sqref="C17"/>
    </sheetView>
  </sheetViews>
  <sheetFormatPr baseColWidth="10" defaultColWidth="9.1640625" defaultRowHeight="15"/>
  <cols>
    <col min="1" max="1" width="4" customWidth="1"/>
    <col min="2" max="2" width="3.5" customWidth="1"/>
    <col min="6" max="6" width="23" customWidth="1"/>
    <col min="18" max="18" width="3.6640625" customWidth="1"/>
    <col min="19" max="19" width="3.5" customWidth="1"/>
  </cols>
  <sheetData>
    <row r="1" spans="2:22" ht="16" thickBot="1">
      <c r="B1" s="1"/>
      <c r="C1" s="1"/>
      <c r="D1" s="1"/>
      <c r="E1" s="1"/>
      <c r="F1" s="1"/>
      <c r="G1" s="1"/>
      <c r="H1" s="1"/>
      <c r="I1" s="1"/>
      <c r="J1" s="1"/>
      <c r="K1" s="1"/>
      <c r="L1" s="1"/>
      <c r="M1" s="1"/>
      <c r="N1" s="1"/>
      <c r="O1" s="1"/>
      <c r="P1" s="1"/>
      <c r="Q1" s="1"/>
      <c r="R1" s="1"/>
      <c r="S1" s="1"/>
      <c r="T1" s="1"/>
    </row>
    <row r="2" spans="2:22" ht="17" thickTop="1" thickBot="1">
      <c r="B2" s="23"/>
      <c r="C2" s="24"/>
      <c r="D2" s="24"/>
      <c r="E2" s="24"/>
      <c r="F2" s="24"/>
      <c r="G2" s="24"/>
      <c r="H2" s="24"/>
      <c r="I2" s="24"/>
      <c r="J2" s="24"/>
      <c r="K2" s="24"/>
      <c r="L2" s="24"/>
      <c r="M2" s="24"/>
      <c r="N2" s="24"/>
      <c r="O2" s="24"/>
      <c r="P2" s="24"/>
      <c r="Q2" s="24"/>
      <c r="R2" s="24"/>
      <c r="S2" s="25"/>
      <c r="T2" s="1"/>
    </row>
    <row r="3" spans="2:22">
      <c r="B3" s="33"/>
      <c r="C3" s="2"/>
      <c r="D3" s="3"/>
      <c r="E3" s="3"/>
      <c r="F3" s="3"/>
      <c r="G3" s="3"/>
      <c r="H3" s="3"/>
      <c r="I3" s="3"/>
      <c r="J3" s="3"/>
      <c r="K3" s="3"/>
      <c r="L3" s="3"/>
      <c r="M3" s="3"/>
      <c r="N3" s="3"/>
      <c r="O3" s="3"/>
      <c r="P3" s="3"/>
      <c r="Q3" s="3"/>
      <c r="R3" s="4"/>
      <c r="S3" s="26"/>
      <c r="T3" s="5"/>
    </row>
    <row r="4" spans="2:22">
      <c r="B4" s="33"/>
      <c r="C4" s="6"/>
      <c r="D4" s="43"/>
      <c r="E4" s="5"/>
      <c r="F4" s="5"/>
      <c r="G4" s="5"/>
      <c r="H4" s="5"/>
      <c r="I4" s="5"/>
      <c r="J4" s="5"/>
      <c r="K4" s="5"/>
      <c r="L4" s="5"/>
      <c r="M4" s="5"/>
      <c r="N4" s="5"/>
      <c r="O4" s="5"/>
      <c r="P4" s="5"/>
      <c r="Q4" s="5"/>
      <c r="R4" s="7"/>
      <c r="S4" s="26"/>
      <c r="T4" s="5"/>
    </row>
    <row r="5" spans="2:22">
      <c r="B5" s="33"/>
      <c r="C5" s="6"/>
      <c r="E5" s="5"/>
      <c r="G5" s="5"/>
      <c r="H5" s="5"/>
      <c r="I5" s="5"/>
      <c r="J5" s="5"/>
      <c r="K5" s="5"/>
      <c r="L5" s="5"/>
      <c r="M5" s="5"/>
      <c r="N5" s="5"/>
      <c r="O5" s="5"/>
      <c r="P5" s="5"/>
      <c r="Q5" s="5"/>
      <c r="R5" s="7"/>
      <c r="S5" s="26"/>
      <c r="T5" s="5"/>
    </row>
    <row r="6" spans="2:22">
      <c r="B6" s="34"/>
      <c r="C6" s="8"/>
      <c r="D6" s="1"/>
      <c r="E6" s="1"/>
      <c r="F6" s="1"/>
      <c r="G6" s="1"/>
      <c r="H6" s="1"/>
      <c r="I6" s="1"/>
      <c r="J6" s="1"/>
      <c r="K6" s="1"/>
      <c r="L6" s="1"/>
      <c r="M6" s="1"/>
      <c r="N6" s="1"/>
      <c r="O6" s="1"/>
      <c r="P6" s="1"/>
      <c r="Q6" s="1"/>
      <c r="R6" s="9"/>
      <c r="S6" s="27"/>
      <c r="T6" s="1"/>
    </row>
    <row r="7" spans="2:22">
      <c r="B7" s="34"/>
      <c r="C7" s="8"/>
      <c r="D7" s="1"/>
      <c r="E7" s="1"/>
      <c r="F7" s="1"/>
      <c r="G7" s="1"/>
      <c r="H7" s="1"/>
      <c r="I7" s="1"/>
      <c r="J7" s="1"/>
      <c r="K7" s="1"/>
      <c r="L7" s="1"/>
      <c r="M7" s="1"/>
      <c r="N7" s="1"/>
      <c r="O7" s="1"/>
      <c r="P7" s="1"/>
      <c r="Q7" s="1"/>
      <c r="R7" s="9"/>
      <c r="S7" s="27"/>
      <c r="T7" s="1"/>
    </row>
    <row r="8" spans="2:22" ht="39">
      <c r="B8" s="34"/>
      <c r="C8" s="340" t="s">
        <v>0</v>
      </c>
      <c r="D8" s="341"/>
      <c r="E8" s="341"/>
      <c r="F8" s="341"/>
      <c r="G8" s="341"/>
      <c r="H8" s="341"/>
      <c r="I8" s="341"/>
      <c r="J8" s="341"/>
      <c r="K8" s="341"/>
      <c r="L8" s="341"/>
      <c r="M8" s="341"/>
      <c r="N8" s="341"/>
      <c r="O8" s="341"/>
      <c r="P8" s="341"/>
      <c r="Q8" s="341"/>
      <c r="R8" s="342"/>
      <c r="S8" s="28"/>
      <c r="T8" s="1"/>
      <c r="V8" s="10"/>
    </row>
    <row r="9" spans="2:22" ht="18.5" customHeight="1">
      <c r="B9" s="34"/>
      <c r="C9" s="11"/>
      <c r="D9" s="12"/>
      <c r="E9" s="43"/>
      <c r="F9" s="12"/>
      <c r="G9" s="12"/>
      <c r="H9" s="12"/>
      <c r="I9" s="12"/>
      <c r="J9" s="12"/>
      <c r="K9" s="12"/>
      <c r="L9" s="12"/>
      <c r="M9" s="12"/>
      <c r="N9" s="12"/>
      <c r="O9" s="12"/>
      <c r="P9" s="12"/>
      <c r="Q9" s="12"/>
      <c r="R9" s="13"/>
      <c r="S9" s="28"/>
      <c r="T9" s="1"/>
    </row>
    <row r="10" spans="2:22" ht="72.75" customHeight="1">
      <c r="B10" s="34"/>
      <c r="C10" s="349" t="s">
        <v>49</v>
      </c>
      <c r="D10" s="350"/>
      <c r="E10" s="350"/>
      <c r="F10" s="350"/>
      <c r="G10" s="350"/>
      <c r="H10" s="350"/>
      <c r="I10" s="350"/>
      <c r="J10" s="350"/>
      <c r="K10" s="350"/>
      <c r="L10" s="350"/>
      <c r="M10" s="350"/>
      <c r="N10" s="350"/>
      <c r="O10" s="350"/>
      <c r="P10" s="350"/>
      <c r="Q10" s="350"/>
      <c r="R10" s="351"/>
      <c r="S10" s="27"/>
      <c r="T10" s="1"/>
    </row>
    <row r="11" spans="2:22" ht="61.5" customHeight="1">
      <c r="B11" s="34"/>
      <c r="C11" s="349"/>
      <c r="D11" s="350"/>
      <c r="E11" s="350"/>
      <c r="F11" s="350"/>
      <c r="G11" s="350"/>
      <c r="H11" s="350"/>
      <c r="I11" s="350"/>
      <c r="J11" s="350"/>
      <c r="K11" s="350"/>
      <c r="L11" s="350"/>
      <c r="M11" s="350"/>
      <c r="N11" s="350"/>
      <c r="O11" s="350"/>
      <c r="P11" s="350"/>
      <c r="Q11" s="350"/>
      <c r="R11" s="351"/>
      <c r="S11" s="27"/>
      <c r="T11" s="1"/>
    </row>
    <row r="12" spans="2:22" ht="72.75" customHeight="1">
      <c r="B12" s="34"/>
      <c r="C12" s="349"/>
      <c r="D12" s="350"/>
      <c r="E12" s="350"/>
      <c r="F12" s="350"/>
      <c r="G12" s="350"/>
      <c r="H12" s="350"/>
      <c r="I12" s="350"/>
      <c r="J12" s="350"/>
      <c r="K12" s="350"/>
      <c r="L12" s="350"/>
      <c r="M12" s="350"/>
      <c r="N12" s="350"/>
      <c r="O12" s="350"/>
      <c r="P12" s="350"/>
      <c r="Q12" s="350"/>
      <c r="R12" s="351"/>
      <c r="S12" s="27"/>
      <c r="T12" s="1"/>
    </row>
    <row r="13" spans="2:22" ht="29.25" customHeight="1">
      <c r="B13" s="34"/>
      <c r="C13" s="35"/>
      <c r="D13" s="36"/>
      <c r="E13" s="36"/>
      <c r="F13" s="36"/>
      <c r="G13" s="36"/>
      <c r="H13" s="36"/>
      <c r="I13" s="36"/>
      <c r="J13" s="36"/>
      <c r="K13" s="36"/>
      <c r="L13" s="36"/>
      <c r="M13" s="36"/>
      <c r="N13" s="36"/>
      <c r="O13" s="36"/>
      <c r="P13" s="36"/>
      <c r="Q13" s="36"/>
      <c r="R13" s="37"/>
      <c r="S13" s="27"/>
      <c r="T13" s="1"/>
    </row>
    <row r="14" spans="2:22" ht="25.5" customHeight="1">
      <c r="B14" s="34"/>
      <c r="C14" s="6"/>
      <c r="R14" s="14"/>
      <c r="S14" s="29"/>
      <c r="T14" s="1"/>
    </row>
    <row r="15" spans="2:22" ht="24">
      <c r="B15" s="34"/>
      <c r="C15" s="343"/>
      <c r="D15" s="344"/>
      <c r="E15" s="344"/>
      <c r="F15" s="344"/>
      <c r="G15" s="344"/>
      <c r="H15" s="344"/>
      <c r="I15" s="344"/>
      <c r="J15" s="344"/>
      <c r="K15" s="344"/>
      <c r="L15" s="344"/>
      <c r="M15" s="344"/>
      <c r="N15" s="344"/>
      <c r="O15" s="344"/>
      <c r="P15" s="344"/>
      <c r="Q15" s="344"/>
      <c r="R15" s="345"/>
      <c r="S15" s="27"/>
      <c r="T15" s="1"/>
    </row>
    <row r="16" spans="2:22" ht="24">
      <c r="B16" s="34"/>
      <c r="C16" s="346" t="s">
        <v>182</v>
      </c>
      <c r="D16" s="347"/>
      <c r="E16" s="347"/>
      <c r="F16" s="347"/>
      <c r="G16" s="347"/>
      <c r="H16" s="347"/>
      <c r="I16" s="347"/>
      <c r="J16" s="347"/>
      <c r="K16" s="347"/>
      <c r="L16" s="347"/>
      <c r="M16" s="347"/>
      <c r="N16" s="347"/>
      <c r="O16" s="347"/>
      <c r="P16" s="347"/>
      <c r="Q16" s="347"/>
      <c r="R16" s="348"/>
      <c r="S16" s="27"/>
      <c r="T16" s="1"/>
    </row>
    <row r="17" spans="2:22" ht="21" thickBot="1">
      <c r="B17" s="34"/>
      <c r="C17" s="15"/>
      <c r="D17" s="16"/>
      <c r="E17" s="16"/>
      <c r="F17" s="16"/>
      <c r="G17" s="16"/>
      <c r="H17" s="16"/>
      <c r="I17" s="16"/>
      <c r="J17" s="16"/>
      <c r="K17" s="16"/>
      <c r="L17" s="16"/>
      <c r="M17" s="16"/>
      <c r="N17" s="16"/>
      <c r="O17" s="16"/>
      <c r="P17" s="16"/>
      <c r="Q17" s="16"/>
      <c r="R17" s="17"/>
      <c r="S17" s="27"/>
      <c r="V17" s="18"/>
    </row>
    <row r="18" spans="2:22" ht="16" thickBot="1">
      <c r="B18" s="31"/>
      <c r="C18" s="32"/>
      <c r="D18" s="32"/>
      <c r="E18" s="32"/>
      <c r="F18" s="32"/>
      <c r="G18" s="32"/>
      <c r="H18" s="32"/>
      <c r="I18" s="32"/>
      <c r="J18" s="32"/>
      <c r="K18" s="32"/>
      <c r="L18" s="32"/>
      <c r="M18" s="32"/>
      <c r="N18" s="32"/>
      <c r="O18" s="32"/>
      <c r="P18" s="32"/>
      <c r="Q18" s="32"/>
      <c r="R18" s="32"/>
      <c r="S18" s="30"/>
    </row>
    <row r="19" spans="2:22" ht="16" thickTop="1">
      <c r="B19" s="1"/>
      <c r="C19" s="1"/>
      <c r="D19" s="1"/>
      <c r="E19" s="1"/>
      <c r="F19" s="1"/>
      <c r="G19" s="1"/>
      <c r="H19" s="1"/>
      <c r="I19" s="1"/>
      <c r="J19" s="1"/>
      <c r="K19" s="1"/>
      <c r="L19" s="1"/>
      <c r="M19" s="1"/>
      <c r="N19" s="1"/>
      <c r="O19" s="1"/>
      <c r="P19" s="1"/>
      <c r="Q19" s="1"/>
      <c r="R19" s="1"/>
      <c r="S19" s="1"/>
    </row>
  </sheetData>
  <sheetProtection algorithmName="SHA-512" hashValue="Cz+N8N3xlbjwbruZVDv4FRMBd3yV5zCevnDWKZsTEHV0cQJaskpZpKUf7c/Re1xBIC72JB4hDXK53l0blv3lFQ==" saltValue="p3mYv88c2e5jGw9LQMKugg==" spinCount="100000" sheet="1" objects="1" scenarios="1" selectLockedCells="1"/>
  <mergeCells count="4">
    <mergeCell ref="C8:R8"/>
    <mergeCell ref="C15:R15"/>
    <mergeCell ref="C16:R16"/>
    <mergeCell ref="C10:R12"/>
  </mergeCells>
  <pageMargins left="0.7" right="0.7" top="0.75" bottom="0.75" header="0.3" footer="0.3"/>
  <pageSetup scale="51" orientation="portrait" r:id="rId1"/>
  <colBreaks count="1" manualBreakCount="1">
    <brk id="19"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M46"/>
  <sheetViews>
    <sheetView workbookViewId="0">
      <selection activeCell="C10" sqref="C10"/>
    </sheetView>
  </sheetViews>
  <sheetFormatPr baseColWidth="10" defaultColWidth="8.6640625" defaultRowHeight="15"/>
  <cols>
    <col min="1" max="1" width="8.6640625" style="146"/>
    <col min="2" max="2" width="42.83203125" style="146" customWidth="1"/>
    <col min="3" max="3" width="13.6640625" style="146" customWidth="1"/>
    <col min="4" max="16384" width="8.6640625" style="146"/>
  </cols>
  <sheetData>
    <row r="2" spans="2:13" ht="21" customHeight="1">
      <c r="B2" s="278" t="s">
        <v>70</v>
      </c>
    </row>
    <row r="3" spans="2:13" ht="31.25" customHeight="1">
      <c r="B3" s="487" t="s">
        <v>98</v>
      </c>
      <c r="C3" s="488"/>
      <c r="D3" s="488"/>
      <c r="E3" s="488"/>
      <c r="F3" s="488"/>
      <c r="G3" s="488"/>
      <c r="H3" s="488"/>
      <c r="I3" s="488"/>
      <c r="J3" s="488"/>
      <c r="K3" s="488"/>
      <c r="L3" s="488"/>
      <c r="M3" s="489"/>
    </row>
    <row r="5" spans="2:13" ht="20" customHeight="1">
      <c r="B5" s="279" t="s">
        <v>4</v>
      </c>
      <c r="C5" s="279" t="s">
        <v>31</v>
      </c>
      <c r="F5" s="280"/>
    </row>
    <row r="6" spans="2:13" ht="20" customHeight="1">
      <c r="B6" s="281" t="s">
        <v>110</v>
      </c>
      <c r="C6" s="282">
        <v>20</v>
      </c>
      <c r="F6" s="280"/>
    </row>
    <row r="7" spans="2:13" ht="20" customHeight="1">
      <c r="B7" s="281" t="s">
        <v>89</v>
      </c>
      <c r="C7" s="282">
        <v>30</v>
      </c>
    </row>
    <row r="8" spans="2:13" ht="20" customHeight="1">
      <c r="B8" s="281" t="s">
        <v>111</v>
      </c>
      <c r="C8" s="282">
        <v>20</v>
      </c>
      <c r="F8" s="280"/>
    </row>
    <row r="9" spans="2:13" ht="20" customHeight="1">
      <c r="B9" s="281" t="s">
        <v>129</v>
      </c>
      <c r="C9" s="282">
        <v>75</v>
      </c>
    </row>
    <row r="10" spans="2:13" ht="20" customHeight="1">
      <c r="B10" s="283" t="s">
        <v>24</v>
      </c>
      <c r="C10" s="282" t="s">
        <v>36</v>
      </c>
    </row>
    <row r="11" spans="2:13" ht="20" customHeight="1">
      <c r="B11" s="283" t="s">
        <v>25</v>
      </c>
      <c r="C11" s="282" t="s">
        <v>36</v>
      </c>
    </row>
    <row r="12" spans="2:13" ht="20" customHeight="1">
      <c r="B12" s="281" t="s">
        <v>93</v>
      </c>
      <c r="C12" s="282" t="s">
        <v>36</v>
      </c>
    </row>
    <row r="13" spans="2:13" ht="20" customHeight="1">
      <c r="B13" s="281" t="s">
        <v>85</v>
      </c>
      <c r="C13" s="282">
        <v>5</v>
      </c>
    </row>
    <row r="14" spans="2:13" ht="20" customHeight="1">
      <c r="B14" s="283" t="s">
        <v>112</v>
      </c>
      <c r="C14" s="282">
        <v>35</v>
      </c>
    </row>
    <row r="15" spans="2:13" ht="20" customHeight="1">
      <c r="B15" s="283" t="s">
        <v>78</v>
      </c>
      <c r="C15" s="282" t="s">
        <v>36</v>
      </c>
    </row>
    <row r="16" spans="2:13" ht="20" customHeight="1">
      <c r="B16" s="283" t="s">
        <v>79</v>
      </c>
      <c r="C16" s="282" t="s">
        <v>36</v>
      </c>
    </row>
    <row r="17" spans="2:3" ht="20" customHeight="1">
      <c r="B17" s="283" t="s">
        <v>80</v>
      </c>
      <c r="C17" s="282" t="s">
        <v>36</v>
      </c>
    </row>
    <row r="18" spans="2:3" ht="20" customHeight="1">
      <c r="B18" s="283" t="s">
        <v>82</v>
      </c>
      <c r="C18" s="282" t="s">
        <v>36</v>
      </c>
    </row>
    <row r="19" spans="2:3" ht="20" customHeight="1">
      <c r="B19" s="281" t="s">
        <v>99</v>
      </c>
      <c r="C19" s="282">
        <v>20</v>
      </c>
    </row>
    <row r="20" spans="2:3" ht="20" customHeight="1">
      <c r="B20" s="281" t="s">
        <v>90</v>
      </c>
      <c r="C20" s="282">
        <v>40</v>
      </c>
    </row>
    <row r="21" spans="2:3" ht="20" customHeight="1">
      <c r="B21" s="281" t="s">
        <v>84</v>
      </c>
      <c r="C21" s="282">
        <v>35</v>
      </c>
    </row>
    <row r="22" spans="2:3" ht="20" customHeight="1">
      <c r="B22" s="283" t="s">
        <v>33</v>
      </c>
      <c r="C22" s="282">
        <v>50</v>
      </c>
    </row>
    <row r="23" spans="2:3" ht="20" customHeight="1">
      <c r="B23" s="281" t="s">
        <v>91</v>
      </c>
      <c r="C23" s="282">
        <v>20</v>
      </c>
    </row>
    <row r="24" spans="2:3" ht="20" customHeight="1">
      <c r="B24" s="281" t="s">
        <v>92</v>
      </c>
      <c r="C24" s="282">
        <v>10</v>
      </c>
    </row>
    <row r="25" spans="2:3" ht="20" customHeight="1">
      <c r="B25" s="283" t="s">
        <v>35</v>
      </c>
      <c r="C25" s="282" t="s">
        <v>36</v>
      </c>
    </row>
    <row r="26" spans="2:3" ht="20" customHeight="1">
      <c r="B26" s="281" t="s">
        <v>87</v>
      </c>
      <c r="C26" s="282">
        <v>10</v>
      </c>
    </row>
    <row r="27" spans="2:3" ht="20" customHeight="1">
      <c r="B27" s="281" t="s">
        <v>36</v>
      </c>
      <c r="C27" s="282">
        <v>0</v>
      </c>
    </row>
    <row r="28" spans="2:3" ht="20" customHeight="1">
      <c r="B28" s="283" t="s">
        <v>37</v>
      </c>
      <c r="C28" s="282" t="s">
        <v>36</v>
      </c>
    </row>
    <row r="29" spans="2:3" ht="20" customHeight="1">
      <c r="B29" s="281" t="s">
        <v>113</v>
      </c>
      <c r="C29" s="282">
        <v>20</v>
      </c>
    </row>
    <row r="30" spans="2:3" ht="20" customHeight="1">
      <c r="B30" s="283" t="s">
        <v>81</v>
      </c>
      <c r="C30" s="282" t="s">
        <v>36</v>
      </c>
    </row>
    <row r="31" spans="2:3" ht="20" customHeight="1">
      <c r="B31" s="283" t="s">
        <v>126</v>
      </c>
      <c r="C31" s="282">
        <v>10</v>
      </c>
    </row>
    <row r="32" spans="2:3" ht="20" customHeight="1">
      <c r="B32" s="283" t="s">
        <v>34</v>
      </c>
      <c r="C32" s="282" t="s">
        <v>36</v>
      </c>
    </row>
    <row r="33" spans="2:3" ht="20" customHeight="1">
      <c r="B33" s="281" t="s">
        <v>86</v>
      </c>
      <c r="C33" s="282">
        <v>50</v>
      </c>
    </row>
    <row r="34" spans="2:3" ht="20" customHeight="1">
      <c r="B34" s="283" t="s">
        <v>114</v>
      </c>
      <c r="C34" s="282">
        <v>30</v>
      </c>
    </row>
    <row r="35" spans="2:3" ht="20" customHeight="1">
      <c r="B35" s="281" t="s">
        <v>88</v>
      </c>
      <c r="C35" s="282">
        <v>7</v>
      </c>
    </row>
    <row r="36" spans="2:3" ht="20" customHeight="1">
      <c r="B36" s="281" t="s">
        <v>83</v>
      </c>
      <c r="C36" s="282">
        <v>15</v>
      </c>
    </row>
    <row r="37" spans="2:3" ht="20" customHeight="1">
      <c r="B37" s="281" t="s">
        <v>65</v>
      </c>
      <c r="C37" s="282">
        <v>20</v>
      </c>
    </row>
    <row r="38" spans="2:3" ht="20" customHeight="1">
      <c r="B38" s="281" t="s">
        <v>100</v>
      </c>
      <c r="C38" s="282">
        <v>35</v>
      </c>
    </row>
    <row r="39" spans="2:3" ht="20" customHeight="1">
      <c r="B39" s="281" t="s">
        <v>101</v>
      </c>
      <c r="C39" s="282">
        <v>15</v>
      </c>
    </row>
    <row r="40" spans="2:3" ht="20" customHeight="1">
      <c r="B40" s="281" t="s">
        <v>64</v>
      </c>
      <c r="C40" s="282">
        <v>20</v>
      </c>
    </row>
    <row r="41" spans="2:3" ht="20" customHeight="1">
      <c r="B41" s="281"/>
      <c r="C41" s="282"/>
    </row>
    <row r="42" spans="2:3" ht="20" customHeight="1">
      <c r="B42" s="281"/>
      <c r="C42" s="282"/>
    </row>
    <row r="43" spans="2:3" ht="20" customHeight="1">
      <c r="B43" s="281"/>
      <c r="C43" s="282"/>
    </row>
    <row r="44" spans="2:3" ht="20" customHeight="1">
      <c r="B44" s="281"/>
      <c r="C44" s="282"/>
    </row>
    <row r="45" spans="2:3" ht="20" customHeight="1">
      <c r="B45" s="281"/>
      <c r="C45" s="282"/>
    </row>
    <row r="46" spans="2:3" ht="16">
      <c r="B46" s="284" t="s">
        <v>71</v>
      </c>
      <c r="C46" s="285" t="s">
        <v>72</v>
      </c>
    </row>
  </sheetData>
  <sheetProtection selectLockedCells="1"/>
  <sortState xmlns:xlrd2="http://schemas.microsoft.com/office/spreadsheetml/2017/richdata2" ref="B6:C41">
    <sortCondition ref="B6"/>
  </sortState>
  <mergeCells count="1">
    <mergeCell ref="B3:M3"/>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A1:T92"/>
  <sheetViews>
    <sheetView zoomScale="80" zoomScaleNormal="80" workbookViewId="0">
      <selection activeCell="C12" sqref="C12:R12"/>
    </sheetView>
  </sheetViews>
  <sheetFormatPr baseColWidth="10" defaultColWidth="9.1640625" defaultRowHeight="14"/>
  <cols>
    <col min="1" max="1" width="1" style="20" customWidth="1"/>
    <col min="2" max="2" width="4" style="20" customWidth="1"/>
    <col min="3" max="4" width="9.1640625" style="20"/>
    <col min="5" max="5" width="10.33203125" style="20" customWidth="1"/>
    <col min="6" max="6" width="23" style="20" customWidth="1"/>
    <col min="7" max="16" width="9.1640625" style="20"/>
    <col min="17" max="17" width="10.1640625" style="20" customWidth="1"/>
    <col min="18" max="18" width="7.6640625" style="20" customWidth="1"/>
    <col min="19" max="19" width="4.83203125" style="20" customWidth="1"/>
    <col min="20" max="20" width="1.1640625" style="20" customWidth="1"/>
    <col min="21" max="16384" width="9.1640625" style="20"/>
  </cols>
  <sheetData>
    <row r="1" spans="1:20">
      <c r="A1" s="19"/>
      <c r="C1" s="19"/>
      <c r="D1" s="19"/>
      <c r="E1" s="19"/>
      <c r="F1" s="19"/>
      <c r="G1" s="19"/>
      <c r="H1" s="19"/>
      <c r="I1" s="19"/>
      <c r="J1" s="19"/>
      <c r="K1" s="19"/>
      <c r="L1" s="19"/>
      <c r="M1" s="19"/>
      <c r="N1" s="19"/>
      <c r="O1" s="19"/>
      <c r="P1" s="19"/>
      <c r="Q1" s="19"/>
      <c r="R1" s="19"/>
      <c r="S1" s="19"/>
      <c r="T1" s="19"/>
    </row>
    <row r="2" spans="1:20" ht="6" customHeight="1">
      <c r="A2" s="41"/>
      <c r="B2" s="42"/>
      <c r="C2" s="41"/>
      <c r="D2" s="41"/>
      <c r="E2" s="41"/>
      <c r="F2" s="41"/>
      <c r="G2" s="41"/>
      <c r="H2" s="41"/>
      <c r="I2" s="41"/>
      <c r="J2" s="41"/>
      <c r="K2" s="41"/>
      <c r="L2" s="41"/>
      <c r="M2" s="41"/>
      <c r="N2" s="41"/>
      <c r="O2" s="41"/>
      <c r="P2" s="41"/>
      <c r="Q2" s="41"/>
      <c r="R2" s="41"/>
      <c r="S2" s="41"/>
      <c r="T2" s="41"/>
    </row>
    <row r="3" spans="1:20">
      <c r="A3" s="41"/>
      <c r="C3" s="21"/>
      <c r="D3" s="21"/>
      <c r="E3" s="21"/>
      <c r="F3" s="21"/>
      <c r="G3" s="21"/>
      <c r="H3" s="21"/>
      <c r="I3" s="21"/>
      <c r="J3" s="21"/>
      <c r="K3" s="21"/>
      <c r="L3" s="21"/>
      <c r="M3" s="21"/>
      <c r="N3" s="21"/>
      <c r="O3" s="21"/>
      <c r="P3" s="21"/>
      <c r="Q3" s="21"/>
      <c r="R3" s="21"/>
      <c r="S3" s="21"/>
      <c r="T3" s="41"/>
    </row>
    <row r="4" spans="1:20" ht="15">
      <c r="A4" s="41"/>
      <c r="C4" s="48"/>
      <c r="D4" s="21"/>
      <c r="E4" s="21"/>
      <c r="F4" s="48"/>
      <c r="G4" s="21"/>
      <c r="H4" s="21"/>
      <c r="I4" s="21"/>
      <c r="J4" s="21"/>
      <c r="K4" s="21"/>
      <c r="L4" s="21"/>
      <c r="M4" s="21"/>
      <c r="N4" s="21"/>
      <c r="O4" s="21"/>
      <c r="P4" s="21"/>
      <c r="Q4" s="21"/>
      <c r="R4" s="21"/>
      <c r="S4" s="21"/>
      <c r="T4" s="41"/>
    </row>
    <row r="5" spans="1:20" ht="15">
      <c r="A5" s="41"/>
      <c r="C5" s="48"/>
      <c r="D5" s="19"/>
      <c r="E5" s="19"/>
      <c r="F5" s="19"/>
      <c r="G5" s="19"/>
      <c r="H5" s="19"/>
      <c r="I5" s="19"/>
      <c r="J5" s="19"/>
      <c r="K5" s="19"/>
      <c r="L5" s="19"/>
      <c r="M5" s="19"/>
      <c r="N5" s="19"/>
      <c r="O5" s="19"/>
      <c r="P5" s="19"/>
      <c r="Q5" s="19"/>
      <c r="R5" s="19"/>
      <c r="S5" s="19"/>
      <c r="T5" s="41"/>
    </row>
    <row r="6" spans="1:20" ht="15">
      <c r="A6" s="41"/>
      <c r="C6" s="48"/>
      <c r="D6" s="19"/>
      <c r="E6" s="19"/>
      <c r="F6" s="19"/>
      <c r="G6" s="19"/>
      <c r="H6" s="19"/>
      <c r="I6" s="19"/>
      <c r="J6" s="19"/>
      <c r="K6" s="19"/>
      <c r="L6" s="19"/>
      <c r="M6" s="19"/>
      <c r="N6" s="19"/>
      <c r="O6" s="19"/>
      <c r="P6" s="19"/>
      <c r="Q6" s="19"/>
      <c r="R6" s="19"/>
      <c r="S6" s="19"/>
      <c r="T6" s="41"/>
    </row>
    <row r="7" spans="1:20" ht="33">
      <c r="A7" s="41"/>
      <c r="C7" s="353" t="s">
        <v>2</v>
      </c>
      <c r="D7" s="353"/>
      <c r="E7" s="353"/>
      <c r="F7" s="353"/>
      <c r="G7" s="353"/>
      <c r="H7" s="353"/>
      <c r="I7" s="353"/>
      <c r="J7" s="353"/>
      <c r="K7" s="353"/>
      <c r="L7" s="353"/>
      <c r="M7" s="353"/>
      <c r="N7" s="353"/>
      <c r="O7" s="353"/>
      <c r="P7" s="353"/>
      <c r="Q7" s="353"/>
      <c r="R7" s="353"/>
      <c r="S7" s="46"/>
      <c r="T7" s="41"/>
    </row>
    <row r="8" spans="1:20" ht="24" customHeight="1">
      <c r="A8" s="41"/>
      <c r="C8" s="39" t="s">
        <v>61</v>
      </c>
      <c r="D8" s="22"/>
      <c r="E8" s="22"/>
      <c r="G8" s="22"/>
      <c r="H8" s="22"/>
      <c r="I8" s="22"/>
      <c r="J8" s="22"/>
      <c r="K8" s="22"/>
      <c r="L8" s="22"/>
      <c r="M8" s="22"/>
      <c r="N8" s="22"/>
      <c r="O8" s="22"/>
      <c r="P8" s="22"/>
      <c r="Q8" s="22"/>
      <c r="R8" s="22"/>
      <c r="S8" s="22"/>
      <c r="T8" s="41"/>
    </row>
    <row r="9" spans="1:20" ht="250.25" customHeight="1">
      <c r="A9" s="41"/>
      <c r="C9" s="354" t="s">
        <v>171</v>
      </c>
      <c r="D9" s="354"/>
      <c r="E9" s="354"/>
      <c r="F9" s="354"/>
      <c r="G9" s="354"/>
      <c r="H9" s="354"/>
      <c r="I9" s="354"/>
      <c r="J9" s="354"/>
      <c r="K9" s="354"/>
      <c r="L9" s="354"/>
      <c r="M9" s="354"/>
      <c r="N9" s="354"/>
      <c r="O9" s="354"/>
      <c r="P9" s="354"/>
      <c r="Q9" s="354"/>
      <c r="R9" s="354"/>
      <c r="S9" s="49"/>
      <c r="T9" s="41"/>
    </row>
    <row r="10" spans="1:20" ht="25" customHeight="1">
      <c r="A10" s="41"/>
      <c r="C10" s="288" t="s">
        <v>130</v>
      </c>
      <c r="D10" s="49"/>
      <c r="E10" s="49"/>
      <c r="F10" s="49"/>
      <c r="G10" s="49"/>
      <c r="H10" s="49"/>
      <c r="I10" s="49"/>
      <c r="J10" s="49"/>
      <c r="K10" s="49"/>
      <c r="L10" s="49"/>
      <c r="M10" s="49"/>
      <c r="N10" s="49"/>
      <c r="O10" s="49"/>
      <c r="P10" s="49"/>
      <c r="Q10" s="49"/>
      <c r="R10" s="49"/>
      <c r="S10" s="49"/>
      <c r="T10" s="41"/>
    </row>
    <row r="11" spans="1:20" ht="99" customHeight="1">
      <c r="A11" s="41"/>
      <c r="C11" s="358" t="s">
        <v>172</v>
      </c>
      <c r="D11" s="358"/>
      <c r="E11" s="358"/>
      <c r="F11" s="358"/>
      <c r="G11" s="358"/>
      <c r="H11" s="358"/>
      <c r="I11" s="358"/>
      <c r="J11" s="358"/>
      <c r="K11" s="358"/>
      <c r="L11" s="358"/>
      <c r="M11" s="358"/>
      <c r="N11" s="358"/>
      <c r="O11" s="358"/>
      <c r="P11" s="358"/>
      <c r="Q11" s="358"/>
      <c r="R11" s="358"/>
      <c r="S11" s="49"/>
      <c r="T11" s="41"/>
    </row>
    <row r="12" spans="1:20" ht="99" customHeight="1">
      <c r="A12" s="41"/>
      <c r="C12" s="358" t="s">
        <v>173</v>
      </c>
      <c r="D12" s="358"/>
      <c r="E12" s="358"/>
      <c r="F12" s="358"/>
      <c r="G12" s="358"/>
      <c r="H12" s="358"/>
      <c r="I12" s="358"/>
      <c r="J12" s="358"/>
      <c r="K12" s="358"/>
      <c r="L12" s="358"/>
      <c r="M12" s="358"/>
      <c r="N12" s="358"/>
      <c r="O12" s="358"/>
      <c r="P12" s="358"/>
      <c r="Q12" s="358"/>
      <c r="R12" s="358"/>
      <c r="S12" s="49"/>
      <c r="T12" s="41"/>
    </row>
    <row r="13" spans="1:20" ht="54" customHeight="1">
      <c r="A13" s="41"/>
      <c r="C13" s="358" t="s">
        <v>131</v>
      </c>
      <c r="D13" s="358"/>
      <c r="E13" s="358"/>
      <c r="F13" s="358"/>
      <c r="G13" s="358"/>
      <c r="H13" s="358"/>
      <c r="I13" s="358"/>
      <c r="J13" s="358"/>
      <c r="K13" s="358"/>
      <c r="L13" s="358"/>
      <c r="M13" s="358"/>
      <c r="N13" s="358"/>
      <c r="O13" s="358"/>
      <c r="P13" s="358"/>
      <c r="Q13" s="358"/>
      <c r="R13" s="358"/>
      <c r="S13" s="49"/>
      <c r="T13" s="41"/>
    </row>
    <row r="14" spans="1:20" ht="25.25" customHeight="1">
      <c r="A14" s="41"/>
      <c r="C14" s="40" t="s">
        <v>3</v>
      </c>
      <c r="D14" s="22"/>
      <c r="E14" s="22"/>
      <c r="F14" s="22"/>
      <c r="G14" s="356"/>
      <c r="H14" s="357"/>
      <c r="I14" s="357"/>
      <c r="J14" s="357"/>
      <c r="K14" s="357"/>
      <c r="L14" s="357"/>
      <c r="M14" s="357"/>
      <c r="N14" s="357"/>
      <c r="O14" s="357"/>
      <c r="P14" s="357"/>
      <c r="Q14" s="357"/>
      <c r="R14" s="22"/>
      <c r="S14" s="22"/>
      <c r="T14" s="41"/>
    </row>
    <row r="15" spans="1:20" ht="13.25" customHeight="1">
      <c r="A15" s="41"/>
      <c r="C15" s="40"/>
      <c r="D15" s="22"/>
      <c r="E15" s="22"/>
      <c r="F15" s="22"/>
      <c r="G15" s="22"/>
      <c r="H15" s="22"/>
      <c r="I15" s="22"/>
      <c r="J15" s="22"/>
      <c r="K15" s="22"/>
      <c r="L15" s="22"/>
      <c r="M15" s="22"/>
      <c r="N15" s="22"/>
      <c r="O15" s="22"/>
      <c r="P15" s="22"/>
      <c r="Q15" s="22"/>
      <c r="R15" s="22"/>
      <c r="S15" s="22"/>
      <c r="T15" s="41"/>
    </row>
    <row r="16" spans="1:20" ht="94" customHeight="1">
      <c r="A16" s="41"/>
      <c r="C16" s="355" t="s">
        <v>170</v>
      </c>
      <c r="D16" s="355"/>
      <c r="E16" s="355"/>
      <c r="F16" s="355"/>
      <c r="G16" s="355"/>
      <c r="H16" s="355"/>
      <c r="I16" s="355"/>
      <c r="J16" s="355"/>
      <c r="K16" s="355"/>
      <c r="L16" s="355"/>
      <c r="M16" s="355"/>
      <c r="N16" s="355"/>
      <c r="O16" s="355"/>
      <c r="P16" s="355"/>
      <c r="Q16" s="355"/>
      <c r="R16" s="355"/>
      <c r="S16" s="50"/>
      <c r="T16" s="41"/>
    </row>
    <row r="17" spans="1:20" ht="99" customHeight="1">
      <c r="A17" s="41"/>
      <c r="C17" s="352" t="s">
        <v>168</v>
      </c>
      <c r="D17" s="352"/>
      <c r="E17" s="352"/>
      <c r="F17" s="352"/>
      <c r="G17" s="352"/>
      <c r="H17" s="352"/>
      <c r="I17" s="352"/>
      <c r="J17" s="352"/>
      <c r="K17" s="352"/>
      <c r="L17" s="352"/>
      <c r="M17" s="352"/>
      <c r="N17" s="352"/>
      <c r="O17" s="352"/>
      <c r="P17" s="352"/>
      <c r="Q17" s="352"/>
      <c r="R17" s="352"/>
      <c r="S17" s="47"/>
      <c r="T17" s="41"/>
    </row>
    <row r="18" spans="1:20" ht="87.75" customHeight="1">
      <c r="A18" s="41"/>
      <c r="C18" s="352" t="s">
        <v>102</v>
      </c>
      <c r="D18" s="352"/>
      <c r="E18" s="352"/>
      <c r="F18" s="352"/>
      <c r="G18" s="352"/>
      <c r="H18" s="352"/>
      <c r="I18" s="352"/>
      <c r="J18" s="352"/>
      <c r="K18" s="352"/>
      <c r="L18" s="352"/>
      <c r="M18" s="352"/>
      <c r="N18" s="352"/>
      <c r="O18" s="352"/>
      <c r="P18" s="352"/>
      <c r="Q18" s="352"/>
      <c r="R18" s="45"/>
      <c r="S18" s="45"/>
      <c r="T18" s="41"/>
    </row>
    <row r="19" spans="1:20" ht="70.25" customHeight="1">
      <c r="A19" s="41"/>
      <c r="C19" s="352" t="s">
        <v>103</v>
      </c>
      <c r="D19" s="352"/>
      <c r="E19" s="352"/>
      <c r="F19" s="352"/>
      <c r="G19" s="352"/>
      <c r="H19" s="352"/>
      <c r="I19" s="352"/>
      <c r="J19" s="352"/>
      <c r="K19" s="352"/>
      <c r="L19" s="352"/>
      <c r="M19" s="352"/>
      <c r="N19" s="352"/>
      <c r="O19" s="352"/>
      <c r="P19" s="352"/>
      <c r="Q19" s="352"/>
      <c r="R19" s="352"/>
      <c r="S19" s="45"/>
      <c r="T19" s="41"/>
    </row>
    <row r="20" spans="1:20" ht="70.25" customHeight="1">
      <c r="A20" s="41"/>
      <c r="C20" s="352" t="s">
        <v>104</v>
      </c>
      <c r="D20" s="352"/>
      <c r="E20" s="352"/>
      <c r="F20" s="352"/>
      <c r="G20" s="352"/>
      <c r="H20" s="352"/>
      <c r="I20" s="352"/>
      <c r="J20" s="352"/>
      <c r="K20" s="352"/>
      <c r="L20" s="352"/>
      <c r="M20" s="352"/>
      <c r="N20" s="352"/>
      <c r="O20" s="352"/>
      <c r="P20" s="352"/>
      <c r="Q20" s="352"/>
      <c r="R20" s="352"/>
      <c r="S20" s="45"/>
      <c r="T20" s="41"/>
    </row>
    <row r="21" spans="1:20" ht="70.25" customHeight="1">
      <c r="A21" s="41"/>
      <c r="C21" s="352" t="s">
        <v>105</v>
      </c>
      <c r="D21" s="352"/>
      <c r="E21" s="352"/>
      <c r="F21" s="352"/>
      <c r="G21" s="352"/>
      <c r="H21" s="352"/>
      <c r="I21" s="352"/>
      <c r="J21" s="352"/>
      <c r="K21" s="352"/>
      <c r="L21" s="352"/>
      <c r="M21" s="352"/>
      <c r="N21" s="352"/>
      <c r="O21" s="352"/>
      <c r="P21" s="352"/>
      <c r="Q21" s="352"/>
      <c r="R21" s="352"/>
      <c r="S21" s="45"/>
      <c r="T21" s="41"/>
    </row>
    <row r="22" spans="1:20" ht="70.25" customHeight="1">
      <c r="A22" s="41"/>
      <c r="C22" s="352" t="s">
        <v>169</v>
      </c>
      <c r="D22" s="352"/>
      <c r="E22" s="352"/>
      <c r="F22" s="352"/>
      <c r="G22" s="352"/>
      <c r="H22" s="352"/>
      <c r="I22" s="352"/>
      <c r="J22" s="352"/>
      <c r="K22" s="352"/>
      <c r="L22" s="352"/>
      <c r="M22" s="352"/>
      <c r="N22" s="352"/>
      <c r="O22" s="352"/>
      <c r="P22" s="352"/>
      <c r="Q22" s="352"/>
      <c r="R22" s="352"/>
      <c r="S22" s="45"/>
      <c r="T22" s="41"/>
    </row>
    <row r="23" spans="1:20" ht="5" customHeight="1">
      <c r="A23" s="41"/>
      <c r="B23" s="42"/>
      <c r="C23" s="41"/>
      <c r="D23" s="41"/>
      <c r="E23" s="41"/>
      <c r="F23" s="41"/>
      <c r="G23" s="41"/>
      <c r="H23" s="41"/>
      <c r="I23" s="41"/>
      <c r="J23" s="41"/>
      <c r="K23" s="41"/>
      <c r="L23" s="41"/>
      <c r="M23" s="41"/>
      <c r="N23" s="41"/>
      <c r="O23" s="41"/>
      <c r="P23" s="41"/>
      <c r="Q23" s="41"/>
      <c r="R23" s="41"/>
      <c r="S23" s="41"/>
      <c r="T23" s="41"/>
    </row>
    <row r="24" spans="1:20">
      <c r="A24" s="19"/>
      <c r="C24" s="19"/>
      <c r="D24" s="19"/>
      <c r="E24" s="19"/>
      <c r="F24" s="19"/>
      <c r="G24" s="19"/>
      <c r="H24" s="19"/>
      <c r="I24" s="19"/>
      <c r="J24" s="19"/>
      <c r="K24" s="19"/>
      <c r="L24" s="19"/>
      <c r="M24" s="19"/>
      <c r="N24" s="19"/>
      <c r="O24" s="19"/>
      <c r="P24" s="19"/>
      <c r="Q24" s="19"/>
      <c r="R24" s="19"/>
      <c r="S24" s="19"/>
      <c r="T24" s="19"/>
    </row>
    <row r="25" spans="1:20" ht="25.25" customHeight="1"/>
    <row r="26" spans="1:20" ht="25.25" customHeight="1"/>
    <row r="27" spans="1:20" ht="25.25" customHeight="1"/>
    <row r="28" spans="1:20" ht="25.25" customHeight="1"/>
    <row r="29" spans="1:20" ht="25.25" customHeight="1"/>
    <row r="30" spans="1:20" ht="25.25" customHeight="1"/>
    <row r="31" spans="1:20" ht="25.25" customHeight="1"/>
    <row r="32" spans="1:20" ht="25.25" customHeight="1"/>
    <row r="33" ht="25.25" customHeight="1"/>
    <row r="34" ht="25.25" customHeight="1"/>
    <row r="35" ht="25.25" customHeight="1"/>
    <row r="36" ht="25.25" customHeight="1"/>
    <row r="37" ht="25.25" customHeight="1"/>
    <row r="38" ht="25.25" customHeight="1"/>
    <row r="39" ht="25.25" customHeight="1"/>
    <row r="40" ht="25.25" customHeight="1"/>
    <row r="41" ht="25.25" customHeight="1"/>
    <row r="42" ht="25.25" customHeight="1"/>
    <row r="43" ht="25.25" customHeight="1"/>
    <row r="44" ht="25.25" customHeight="1"/>
    <row r="45" ht="25.25" customHeight="1"/>
    <row r="46" ht="25.25" customHeight="1"/>
    <row r="47" ht="25.25" customHeight="1"/>
    <row r="48" ht="25.25" customHeight="1"/>
    <row r="49" ht="25.25" customHeight="1"/>
    <row r="50" ht="25.25" customHeight="1"/>
    <row r="51" ht="25.25" customHeight="1"/>
    <row r="52" ht="25.25" customHeight="1"/>
    <row r="53" ht="25.25" customHeight="1"/>
    <row r="54" ht="25.25" customHeight="1"/>
    <row r="55" ht="25.25" customHeight="1"/>
    <row r="56" ht="25.25" customHeight="1"/>
    <row r="57" ht="25.25" customHeight="1"/>
    <row r="58" ht="25.25" customHeight="1"/>
    <row r="59" ht="25.25" customHeight="1"/>
    <row r="60" ht="25.25" customHeight="1"/>
    <row r="61" ht="25.25" customHeight="1"/>
    <row r="62" ht="25.25" customHeight="1"/>
    <row r="63" ht="25.25" customHeight="1"/>
    <row r="64" ht="25.25" customHeight="1"/>
    <row r="65" ht="25.25" customHeight="1"/>
    <row r="66" ht="25.25" customHeight="1"/>
    <row r="67" ht="25.25" customHeight="1"/>
    <row r="68" ht="25.25" customHeight="1"/>
    <row r="69" ht="25.25" customHeight="1"/>
    <row r="70" ht="25.25" customHeight="1"/>
    <row r="71" ht="25.25" customHeight="1"/>
    <row r="72" ht="25.25" customHeight="1"/>
    <row r="73" ht="25.25" customHeight="1"/>
    <row r="74" ht="25.25" customHeight="1"/>
    <row r="75" ht="25.25" customHeight="1"/>
    <row r="76" ht="25.25" customHeight="1"/>
    <row r="77" ht="25.25" customHeight="1"/>
    <row r="78" ht="25.25" customHeight="1"/>
    <row r="79" ht="25.25" customHeight="1"/>
    <row r="80" ht="25.25" customHeight="1"/>
    <row r="81" ht="25.25" customHeight="1"/>
    <row r="82" ht="25.25" customHeight="1"/>
    <row r="83" ht="25.25" customHeight="1"/>
    <row r="84" ht="25.25" customHeight="1"/>
    <row r="85" ht="25.25" customHeight="1"/>
    <row r="86" ht="25.25" customHeight="1"/>
    <row r="87" ht="25.25" customHeight="1"/>
    <row r="88" ht="25.25" customHeight="1"/>
    <row r="89" ht="25.25" customHeight="1"/>
    <row r="90" ht="25.25" customHeight="1"/>
    <row r="91" ht="25.25" customHeight="1"/>
    <row r="92" ht="25.25" customHeight="1"/>
  </sheetData>
  <sheetProtection algorithmName="SHA-512" hashValue="RPa3mdrt0sbAg9BODeFi54MWQdUrxlGduM7a/bpw76o/Wq6fz/TZHV9Nby25KJy3cp7M7vlUYbodX1UAkW9Wjg==" saltValue="ANtXqU4JKmboXfxGe/VZWQ==" spinCount="100000" sheet="1" selectLockedCells="1"/>
  <mergeCells count="13">
    <mergeCell ref="C22:R22"/>
    <mergeCell ref="C17:R17"/>
    <mergeCell ref="C20:R20"/>
    <mergeCell ref="C7:R7"/>
    <mergeCell ref="C9:R9"/>
    <mergeCell ref="C16:R16"/>
    <mergeCell ref="C19:R19"/>
    <mergeCell ref="C21:R21"/>
    <mergeCell ref="C18:Q18"/>
    <mergeCell ref="G14:Q14"/>
    <mergeCell ref="C11:R11"/>
    <mergeCell ref="C13:R13"/>
    <mergeCell ref="C12:R12"/>
  </mergeCells>
  <pageMargins left="0.7" right="0.7" top="0.75" bottom="0.75" header="0.3" footer="0.3"/>
  <pageSetup scale="4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G49"/>
  <sheetViews>
    <sheetView topLeftCell="B1" zoomScaleNormal="100" workbookViewId="0">
      <pane ySplit="10" topLeftCell="A11" activePane="bottomLeft" state="frozen"/>
      <selection activeCell="B1" sqref="B1"/>
      <selection pane="bottomLeft" activeCell="F30" sqref="F30:G30"/>
    </sheetView>
  </sheetViews>
  <sheetFormatPr baseColWidth="10" defaultColWidth="9.1640625" defaultRowHeight="13"/>
  <cols>
    <col min="1" max="1" width="8.33203125" style="60" hidden="1" customWidth="1"/>
    <col min="2" max="2" width="18.5" style="61" customWidth="1"/>
    <col min="3" max="3" width="20.1640625" style="61" customWidth="1"/>
    <col min="4" max="4" width="11.5" style="61" customWidth="1"/>
    <col min="5" max="5" width="14" style="62" customWidth="1"/>
    <col min="6" max="6" width="30.1640625" style="61" customWidth="1"/>
    <col min="7" max="7" width="49.5" style="61" bestFit="1" customWidth="1"/>
    <col min="8" max="16384" width="9.1640625" style="63"/>
  </cols>
  <sheetData>
    <row r="1" spans="1:7" ht="22" customHeight="1" thickBot="1">
      <c r="F1" s="289" t="s">
        <v>108</v>
      </c>
      <c r="G1" s="51">
        <f ca="1">NOW()</f>
        <v>45419.38231666667</v>
      </c>
    </row>
    <row r="2" spans="1:7" ht="14" customHeight="1">
      <c r="F2" s="64"/>
      <c r="G2" s="65"/>
    </row>
    <row r="3" spans="1:7" ht="28">
      <c r="B3" s="383" t="s">
        <v>73</v>
      </c>
      <c r="C3" s="383"/>
      <c r="D3" s="383"/>
      <c r="E3" s="383"/>
      <c r="F3" s="383"/>
      <c r="G3" s="383"/>
    </row>
    <row r="4" spans="1:7" ht="28" customHeight="1" thickBot="1">
      <c r="B4" s="330" t="s">
        <v>74</v>
      </c>
      <c r="C4" s="362"/>
      <c r="D4" s="363"/>
      <c r="E4" s="364"/>
      <c r="F4" s="335" t="s">
        <v>178</v>
      </c>
      <c r="G4" s="336"/>
    </row>
    <row r="5" spans="1:7" ht="39" customHeight="1" thickBot="1">
      <c r="B5" s="330" t="s">
        <v>75</v>
      </c>
      <c r="C5" s="359"/>
      <c r="D5" s="360"/>
      <c r="E5" s="361"/>
      <c r="F5" s="335" t="s">
        <v>176</v>
      </c>
      <c r="G5" s="334"/>
    </row>
    <row r="6" spans="1:7" ht="42" customHeight="1">
      <c r="B6" s="66" t="s">
        <v>119</v>
      </c>
      <c r="F6" s="329" t="s">
        <v>177</v>
      </c>
      <c r="G6" s="287"/>
    </row>
    <row r="7" spans="1:7" ht="39.75" customHeight="1" thickBot="1">
      <c r="B7" s="395" t="s">
        <v>97</v>
      </c>
      <c r="C7" s="396"/>
      <c r="D7" s="396"/>
      <c r="E7" s="396"/>
      <c r="F7" s="396"/>
      <c r="G7" s="397"/>
    </row>
    <row r="8" spans="1:7" ht="34" customHeight="1" thickBot="1">
      <c r="B8" s="67"/>
      <c r="C8" s="68"/>
      <c r="D8" s="68"/>
      <c r="E8" s="68"/>
      <c r="F8" s="75" t="s">
        <v>158</v>
      </c>
      <c r="G8" s="332"/>
    </row>
    <row r="9" spans="1:7" ht="15" customHeight="1">
      <c r="B9" s="365" t="s">
        <v>52</v>
      </c>
      <c r="C9" s="366"/>
      <c r="D9" s="367"/>
      <c r="E9" s="331"/>
      <c r="F9" s="371" t="s">
        <v>174</v>
      </c>
      <c r="G9" s="380"/>
    </row>
    <row r="10" spans="1:7" ht="19" customHeight="1">
      <c r="B10" s="368" t="s">
        <v>53</v>
      </c>
      <c r="C10" s="369"/>
      <c r="D10" s="370"/>
      <c r="E10" s="331"/>
      <c r="F10" s="372"/>
      <c r="G10" s="381"/>
    </row>
    <row r="11" spans="1:7" ht="15.75" customHeight="1" thickBot="1">
      <c r="A11" s="69" t="s">
        <v>94</v>
      </c>
      <c r="B11" s="70"/>
      <c r="C11" s="71"/>
      <c r="D11" s="71"/>
      <c r="E11" s="72"/>
      <c r="F11" s="71"/>
    </row>
    <row r="12" spans="1:7" ht="15" customHeight="1">
      <c r="A12" s="73" t="s">
        <v>16</v>
      </c>
      <c r="B12" s="398" t="s">
        <v>5</v>
      </c>
      <c r="C12" s="399"/>
      <c r="D12" s="74" t="s">
        <v>6</v>
      </c>
      <c r="E12" s="75" t="s">
        <v>51</v>
      </c>
      <c r="F12" s="75" t="s">
        <v>7</v>
      </c>
      <c r="G12" s="76" t="s">
        <v>8</v>
      </c>
    </row>
    <row r="13" spans="1:7" ht="14">
      <c r="A13" s="77">
        <v>1</v>
      </c>
      <c r="B13" s="391" t="s">
        <v>14</v>
      </c>
      <c r="C13" s="392"/>
      <c r="D13" s="78" t="s">
        <v>41</v>
      </c>
      <c r="E13" s="38">
        <v>2024</v>
      </c>
      <c r="F13" s="79" t="s">
        <v>9</v>
      </c>
      <c r="G13" s="80"/>
    </row>
    <row r="14" spans="1:7" ht="14">
      <c r="A14" s="77">
        <f>A13+1</f>
        <v>2</v>
      </c>
      <c r="B14" s="81" t="s">
        <v>17</v>
      </c>
      <c r="C14" s="82"/>
      <c r="D14" s="78" t="s">
        <v>21</v>
      </c>
      <c r="E14" s="83">
        <v>50</v>
      </c>
      <c r="F14" s="79"/>
      <c r="G14" s="80"/>
    </row>
    <row r="15" spans="1:7" ht="14">
      <c r="A15" s="77">
        <f t="shared" ref="A15:A45" si="0">A14+1</f>
        <v>3</v>
      </c>
      <c r="B15" s="391" t="s">
        <v>15</v>
      </c>
      <c r="C15" s="392"/>
      <c r="D15" s="78" t="s">
        <v>41</v>
      </c>
      <c r="E15" s="83">
        <f>Baseyear+E14</f>
        <v>2074</v>
      </c>
      <c r="F15" s="79" t="s">
        <v>10</v>
      </c>
      <c r="G15" s="80" t="s">
        <v>118</v>
      </c>
    </row>
    <row r="16" spans="1:7" ht="98.25" customHeight="1">
      <c r="A16" s="77">
        <f t="shared" si="0"/>
        <v>4</v>
      </c>
      <c r="B16" s="393" t="s">
        <v>107</v>
      </c>
      <c r="C16" s="394"/>
      <c r="D16" s="78" t="s">
        <v>11</v>
      </c>
      <c r="E16" s="84">
        <v>2.75E-2</v>
      </c>
      <c r="F16" s="79" t="s">
        <v>12</v>
      </c>
      <c r="G16" s="80" t="s">
        <v>167</v>
      </c>
    </row>
    <row r="17" spans="1:7" ht="15" thickBot="1">
      <c r="A17" s="77">
        <f t="shared" si="0"/>
        <v>5</v>
      </c>
      <c r="B17" s="389" t="s">
        <v>106</v>
      </c>
      <c r="C17" s="390"/>
      <c r="D17" s="286" t="s">
        <v>128</v>
      </c>
      <c r="E17" s="52"/>
      <c r="F17" s="85" t="s">
        <v>76</v>
      </c>
      <c r="G17" s="86"/>
    </row>
    <row r="18" spans="1:7" ht="14" thickBot="1">
      <c r="A18" s="77">
        <f t="shared" si="0"/>
        <v>6</v>
      </c>
      <c r="B18" s="87"/>
    </row>
    <row r="19" spans="1:7" ht="29.25" customHeight="1">
      <c r="A19" s="77">
        <f>A21+1</f>
        <v>8</v>
      </c>
      <c r="B19" s="75" t="s">
        <v>67</v>
      </c>
      <c r="C19" s="375" t="s">
        <v>159</v>
      </c>
      <c r="D19" s="376"/>
      <c r="E19" s="376"/>
      <c r="F19" s="376"/>
      <c r="G19" s="377"/>
    </row>
    <row r="20" spans="1:7" ht="72.75" customHeight="1">
      <c r="A20" s="77">
        <f>A19+1</f>
        <v>9</v>
      </c>
      <c r="B20" s="88" t="s">
        <v>62</v>
      </c>
      <c r="C20" s="386" t="s">
        <v>160</v>
      </c>
      <c r="D20" s="387"/>
      <c r="E20" s="387"/>
      <c r="F20" s="387"/>
      <c r="G20" s="388"/>
    </row>
    <row r="21" spans="1:7" ht="14">
      <c r="A21" s="77">
        <f>A18+1</f>
        <v>7</v>
      </c>
      <c r="B21" s="88" t="s">
        <v>109</v>
      </c>
      <c r="C21" s="89"/>
      <c r="D21" s="90" t="s">
        <v>6</v>
      </c>
      <c r="E21" s="88" t="s">
        <v>23</v>
      </c>
      <c r="F21" s="400" t="s">
        <v>38</v>
      </c>
      <c r="G21" s="401"/>
    </row>
    <row r="22" spans="1:7" ht="13.25" customHeight="1">
      <c r="A22" s="77">
        <f>A20+1</f>
        <v>10</v>
      </c>
      <c r="B22" s="373" t="s">
        <v>54</v>
      </c>
      <c r="C22" s="79" t="s">
        <v>26</v>
      </c>
      <c r="D22" s="91" t="s">
        <v>13</v>
      </c>
      <c r="E22" s="92">
        <f>'2 - Detailed Costs'!B13</f>
        <v>0</v>
      </c>
      <c r="F22" s="378"/>
      <c r="G22" s="379"/>
    </row>
    <row r="23" spans="1:7" ht="13.25" customHeight="1">
      <c r="A23" s="77">
        <f t="shared" si="0"/>
        <v>11</v>
      </c>
      <c r="B23" s="374"/>
      <c r="C23" s="79" t="s">
        <v>28</v>
      </c>
      <c r="D23" s="91" t="s">
        <v>21</v>
      </c>
      <c r="E23" s="38">
        <v>0</v>
      </c>
      <c r="F23" s="378" t="s">
        <v>188</v>
      </c>
      <c r="G23" s="379"/>
    </row>
    <row r="24" spans="1:7" ht="13.25" customHeight="1" thickBot="1">
      <c r="A24" s="77">
        <f t="shared" si="0"/>
        <v>12</v>
      </c>
      <c r="B24" s="93" t="s">
        <v>19</v>
      </c>
      <c r="C24" s="85" t="s">
        <v>19</v>
      </c>
      <c r="D24" s="94" t="s">
        <v>13</v>
      </c>
      <c r="E24" s="44">
        <v>0</v>
      </c>
      <c r="F24" s="378"/>
      <c r="G24" s="379"/>
    </row>
    <row r="25" spans="1:7" ht="14" thickBot="1">
      <c r="A25" s="77">
        <f>A24+1</f>
        <v>13</v>
      </c>
    </row>
    <row r="26" spans="1:7" ht="24.75" customHeight="1" thickBot="1">
      <c r="A26" s="77">
        <f>A28+1</f>
        <v>15</v>
      </c>
      <c r="B26" s="95" t="s">
        <v>67</v>
      </c>
      <c r="C26" s="375" t="s">
        <v>161</v>
      </c>
      <c r="D26" s="376"/>
      <c r="E26" s="376"/>
      <c r="F26" s="376"/>
      <c r="G26" s="377"/>
    </row>
    <row r="27" spans="1:7" ht="72.75" customHeight="1">
      <c r="A27" s="77">
        <f t="shared" si="0"/>
        <v>16</v>
      </c>
      <c r="B27" s="96" t="s">
        <v>62</v>
      </c>
      <c r="C27" s="375" t="s">
        <v>164</v>
      </c>
      <c r="D27" s="376"/>
      <c r="E27" s="376"/>
      <c r="F27" s="376"/>
      <c r="G27" s="377"/>
    </row>
    <row r="28" spans="1:7" ht="14">
      <c r="A28" s="77">
        <f>A25+1</f>
        <v>14</v>
      </c>
      <c r="B28" s="96" t="s">
        <v>109</v>
      </c>
      <c r="C28" s="89"/>
      <c r="D28" s="90" t="s">
        <v>6</v>
      </c>
      <c r="E28" s="88" t="s">
        <v>27</v>
      </c>
      <c r="F28" s="400" t="s">
        <v>38</v>
      </c>
      <c r="G28" s="401"/>
    </row>
    <row r="29" spans="1:7" ht="15" customHeight="1">
      <c r="A29" s="77">
        <f>A27+1</f>
        <v>17</v>
      </c>
      <c r="B29" s="384" t="s">
        <v>54</v>
      </c>
      <c r="C29" s="79" t="s">
        <v>26</v>
      </c>
      <c r="D29" s="91" t="s">
        <v>13</v>
      </c>
      <c r="E29" s="92">
        <f>'2 - Detailed Costs'!B34</f>
        <v>0</v>
      </c>
      <c r="F29" s="378"/>
      <c r="G29" s="379"/>
    </row>
    <row r="30" spans="1:7" ht="14">
      <c r="A30" s="77">
        <f t="shared" si="0"/>
        <v>18</v>
      </c>
      <c r="B30" s="385"/>
      <c r="C30" s="79" t="s">
        <v>28</v>
      </c>
      <c r="D30" s="91" t="s">
        <v>21</v>
      </c>
      <c r="E30" s="38"/>
      <c r="F30" s="378" t="s">
        <v>188</v>
      </c>
      <c r="G30" s="379"/>
    </row>
    <row r="31" spans="1:7" ht="15" customHeight="1" thickBot="1">
      <c r="A31" s="77">
        <f t="shared" si="0"/>
        <v>19</v>
      </c>
      <c r="B31" s="97" t="s">
        <v>19</v>
      </c>
      <c r="C31" s="85" t="s">
        <v>19</v>
      </c>
      <c r="D31" s="94" t="s">
        <v>13</v>
      </c>
      <c r="E31" s="44">
        <v>0</v>
      </c>
      <c r="F31" s="378"/>
      <c r="G31" s="379"/>
    </row>
    <row r="32" spans="1:7" ht="14" thickBot="1">
      <c r="A32" s="77">
        <f>A31+1</f>
        <v>20</v>
      </c>
      <c r="B32" s="98"/>
      <c r="C32" s="98"/>
      <c r="D32" s="98"/>
      <c r="E32" s="99"/>
      <c r="F32" s="98"/>
      <c r="G32" s="98"/>
    </row>
    <row r="33" spans="1:7" ht="27" customHeight="1" thickBot="1">
      <c r="A33" s="77">
        <f>A35+1</f>
        <v>22</v>
      </c>
      <c r="B33" s="75" t="s">
        <v>67</v>
      </c>
      <c r="C33" s="375" t="s">
        <v>162</v>
      </c>
      <c r="D33" s="376"/>
      <c r="E33" s="376"/>
      <c r="F33" s="376"/>
      <c r="G33" s="377"/>
    </row>
    <row r="34" spans="1:7" ht="72.75" customHeight="1">
      <c r="A34" s="77">
        <f>A33+1</f>
        <v>23</v>
      </c>
      <c r="B34" s="88" t="s">
        <v>62</v>
      </c>
      <c r="C34" s="375" t="s">
        <v>165</v>
      </c>
      <c r="D34" s="376"/>
      <c r="E34" s="376"/>
      <c r="F34" s="376"/>
      <c r="G34" s="377"/>
    </row>
    <row r="35" spans="1:7" ht="14">
      <c r="A35" s="77">
        <f>A32+1</f>
        <v>21</v>
      </c>
      <c r="B35" s="88" t="s">
        <v>109</v>
      </c>
      <c r="C35" s="89"/>
      <c r="D35" s="90" t="s">
        <v>6</v>
      </c>
      <c r="E35" s="88" t="s">
        <v>55</v>
      </c>
      <c r="F35" s="400" t="s">
        <v>38</v>
      </c>
      <c r="G35" s="401"/>
    </row>
    <row r="36" spans="1:7" ht="15" customHeight="1">
      <c r="A36" s="77">
        <f>A34+1</f>
        <v>24</v>
      </c>
      <c r="B36" s="373" t="s">
        <v>54</v>
      </c>
      <c r="C36" s="79" t="s">
        <v>26</v>
      </c>
      <c r="D36" s="91" t="s">
        <v>13</v>
      </c>
      <c r="E36" s="92">
        <f>'2 - Detailed Costs'!B55</f>
        <v>0</v>
      </c>
      <c r="F36" s="378"/>
      <c r="G36" s="379"/>
    </row>
    <row r="37" spans="1:7" ht="14">
      <c r="A37" s="77">
        <f t="shared" si="0"/>
        <v>25</v>
      </c>
      <c r="B37" s="374"/>
      <c r="C37" s="79" t="s">
        <v>28</v>
      </c>
      <c r="D37" s="91" t="s">
        <v>21</v>
      </c>
      <c r="E37" s="38"/>
      <c r="F37" s="378" t="s">
        <v>188</v>
      </c>
      <c r="G37" s="379"/>
    </row>
    <row r="38" spans="1:7" ht="15" customHeight="1" thickBot="1">
      <c r="A38" s="77">
        <f t="shared" si="0"/>
        <v>26</v>
      </c>
      <c r="B38" s="93" t="s">
        <v>19</v>
      </c>
      <c r="C38" s="85" t="s">
        <v>19</v>
      </c>
      <c r="D38" s="94" t="s">
        <v>13</v>
      </c>
      <c r="E38" s="44">
        <v>0</v>
      </c>
      <c r="F38" s="378"/>
      <c r="G38" s="379"/>
    </row>
    <row r="39" spans="1:7" ht="14" thickBot="1">
      <c r="A39" s="77">
        <f>A38+1</f>
        <v>27</v>
      </c>
    </row>
    <row r="40" spans="1:7" ht="27" customHeight="1" thickBot="1">
      <c r="A40" s="77">
        <f>A42+1</f>
        <v>29</v>
      </c>
      <c r="B40" s="75" t="s">
        <v>67</v>
      </c>
      <c r="C40" s="375" t="s">
        <v>163</v>
      </c>
      <c r="D40" s="376"/>
      <c r="E40" s="376"/>
      <c r="F40" s="376"/>
      <c r="G40" s="377"/>
    </row>
    <row r="41" spans="1:7" ht="72.75" customHeight="1">
      <c r="A41" s="77">
        <f>A40+1</f>
        <v>30</v>
      </c>
      <c r="B41" s="88" t="s">
        <v>62</v>
      </c>
      <c r="C41" s="375" t="s">
        <v>166</v>
      </c>
      <c r="D41" s="376"/>
      <c r="E41" s="376"/>
      <c r="F41" s="376"/>
      <c r="G41" s="377"/>
    </row>
    <row r="42" spans="1:7" ht="14">
      <c r="A42" s="77">
        <f>A39+1</f>
        <v>28</v>
      </c>
      <c r="B42" s="88" t="s">
        <v>109</v>
      </c>
      <c r="C42" s="89"/>
      <c r="D42" s="90" t="s">
        <v>6</v>
      </c>
      <c r="E42" s="88" t="s">
        <v>56</v>
      </c>
      <c r="F42" s="400" t="s">
        <v>38</v>
      </c>
      <c r="G42" s="401"/>
    </row>
    <row r="43" spans="1:7" ht="15" customHeight="1">
      <c r="A43" s="77">
        <f>A41+1</f>
        <v>31</v>
      </c>
      <c r="B43" s="373" t="s">
        <v>54</v>
      </c>
      <c r="C43" s="79" t="s">
        <v>26</v>
      </c>
      <c r="D43" s="91" t="s">
        <v>13</v>
      </c>
      <c r="E43" s="92">
        <f>'2 - Detailed Costs'!B76</f>
        <v>0</v>
      </c>
      <c r="F43" s="378"/>
      <c r="G43" s="379"/>
    </row>
    <row r="44" spans="1:7" ht="14">
      <c r="A44" s="77">
        <f t="shared" si="0"/>
        <v>32</v>
      </c>
      <c r="B44" s="374"/>
      <c r="C44" s="79" t="s">
        <v>28</v>
      </c>
      <c r="D44" s="91" t="s">
        <v>21</v>
      </c>
      <c r="E44" s="38"/>
      <c r="F44" s="378" t="s">
        <v>188</v>
      </c>
      <c r="G44" s="379"/>
    </row>
    <row r="45" spans="1:7" ht="15" customHeight="1" thickBot="1">
      <c r="A45" s="77">
        <f t="shared" si="0"/>
        <v>33</v>
      </c>
      <c r="B45" s="93" t="s">
        <v>19</v>
      </c>
      <c r="C45" s="85" t="s">
        <v>19</v>
      </c>
      <c r="D45" s="94" t="s">
        <v>13</v>
      </c>
      <c r="E45" s="44"/>
      <c r="F45" s="378"/>
      <c r="G45" s="379"/>
    </row>
    <row r="47" spans="1:7">
      <c r="B47" s="63"/>
      <c r="C47" s="63"/>
      <c r="D47" s="63"/>
    </row>
    <row r="49" spans="2:4">
      <c r="B49" s="382"/>
      <c r="C49" s="382"/>
      <c r="D49" s="382"/>
    </row>
  </sheetData>
  <sheetProtection algorithmName="SHA-512" hashValue="Cp/RowpfR6EmTzavB8Pzc6QKty7fp5nZ/n4YxsK6zDe4c7y1VBCbt5pjb3AwtHDikdkA2CcPfKENPKwlVaKE0g==" saltValue="vOScz8jPY2FKon4oh4Sozg==" spinCount="100000" sheet="1" selectLockedCells="1"/>
  <mergeCells count="42">
    <mergeCell ref="F45:G45"/>
    <mergeCell ref="B12:C12"/>
    <mergeCell ref="F28:G28"/>
    <mergeCell ref="F35:G35"/>
    <mergeCell ref="F42:G42"/>
    <mergeCell ref="F29:G29"/>
    <mergeCell ref="F30:G30"/>
    <mergeCell ref="F31:G31"/>
    <mergeCell ref="F36:G36"/>
    <mergeCell ref="F37:G37"/>
    <mergeCell ref="F38:G38"/>
    <mergeCell ref="F21:G21"/>
    <mergeCell ref="F22:G22"/>
    <mergeCell ref="F23:G23"/>
    <mergeCell ref="F24:G24"/>
    <mergeCell ref="C33:G33"/>
    <mergeCell ref="B49:D49"/>
    <mergeCell ref="B3:G3"/>
    <mergeCell ref="B22:B23"/>
    <mergeCell ref="B29:B30"/>
    <mergeCell ref="C20:G20"/>
    <mergeCell ref="B17:C17"/>
    <mergeCell ref="B13:C13"/>
    <mergeCell ref="B15:C15"/>
    <mergeCell ref="B16:C16"/>
    <mergeCell ref="C19:G19"/>
    <mergeCell ref="C26:G26"/>
    <mergeCell ref="B7:G7"/>
    <mergeCell ref="C27:G27"/>
    <mergeCell ref="B43:B44"/>
    <mergeCell ref="F44:G44"/>
    <mergeCell ref="C34:G34"/>
    <mergeCell ref="B36:B37"/>
    <mergeCell ref="C40:G40"/>
    <mergeCell ref="C41:G41"/>
    <mergeCell ref="F43:G43"/>
    <mergeCell ref="G9:G10"/>
    <mergeCell ref="C5:E5"/>
    <mergeCell ref="C4:E4"/>
    <mergeCell ref="B9:D9"/>
    <mergeCell ref="B10:D10"/>
    <mergeCell ref="F9:F10"/>
  </mergeCells>
  <dataValidations count="1">
    <dataValidation type="whole" allowBlank="1" showInputMessage="1" showErrorMessage="1" sqref="G4 G6" xr:uid="{F7A338F1-09D8-304E-B5CA-1930D623BE25}">
      <formula1>0</formula1>
      <formula2>1000000</formula2>
    </dataValidation>
  </dataValidations>
  <printOptions horizontalCentered="1"/>
  <pageMargins left="0.7" right="0.3" top="0.25" bottom="0.25" header="0.3" footer="0.3"/>
  <pageSetup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H93"/>
  <sheetViews>
    <sheetView zoomScaleNormal="100" workbookViewId="0">
      <selection activeCell="C48" sqref="C48"/>
    </sheetView>
  </sheetViews>
  <sheetFormatPr baseColWidth="10" defaultColWidth="9.1640625" defaultRowHeight="15"/>
  <cols>
    <col min="1" max="1" width="32.5" style="146" customWidth="1"/>
    <col min="2" max="2" width="14.5" style="147" bestFit="1" customWidth="1"/>
    <col min="3" max="3" width="11.6640625" style="147" customWidth="1"/>
    <col min="4" max="4" width="17.1640625" style="146" customWidth="1"/>
    <col min="5" max="5" width="14.5" style="124" bestFit="1" customWidth="1"/>
    <col min="6" max="6" width="26.33203125" style="124" customWidth="1"/>
    <col min="7" max="7" width="13.1640625" style="104" customWidth="1"/>
    <col min="8" max="8" width="40" style="104" customWidth="1"/>
    <col min="9" max="16384" width="9.1640625" style="104"/>
  </cols>
  <sheetData>
    <row r="1" spans="1:8">
      <c r="A1" s="100"/>
      <c r="B1" s="101"/>
      <c r="C1" s="101"/>
      <c r="D1" s="100"/>
      <c r="E1" s="102"/>
      <c r="F1" s="102" t="str">
        <f>'1 - Inputs'!F1</f>
        <v>Date:</v>
      </c>
      <c r="G1" s="103">
        <f ca="1">'1 - Inputs'!G1</f>
        <v>45419.38231666667</v>
      </c>
      <c r="H1" s="100"/>
    </row>
    <row r="2" spans="1:8" ht="18">
      <c r="A2" s="404" t="str">
        <f>'1 - Inputs'!B3</f>
        <v>North Dakota State Water Commission - Life Cycle Cost Analysis</v>
      </c>
      <c r="B2" s="404"/>
      <c r="C2" s="404"/>
      <c r="D2" s="404"/>
      <c r="E2" s="404"/>
      <c r="F2" s="404"/>
      <c r="G2" s="404"/>
      <c r="H2" s="404"/>
    </row>
    <row r="3" spans="1:8" ht="16">
      <c r="A3" s="105" t="str">
        <f>'1 - Inputs'!B4</f>
        <v>Sponsor:</v>
      </c>
      <c r="B3" s="106">
        <f>'1 - Inputs'!C4</f>
        <v>0</v>
      </c>
      <c r="C3" s="101"/>
      <c r="D3" s="100"/>
      <c r="E3" s="102"/>
      <c r="F3" s="102"/>
      <c r="G3" s="100"/>
      <c r="H3" s="100"/>
    </row>
    <row r="4" spans="1:8" ht="16">
      <c r="A4" s="105" t="str">
        <f>'1 - Inputs'!B5</f>
        <v>Project:</v>
      </c>
      <c r="B4" s="106">
        <f>'1 - Inputs'!C5</f>
        <v>0</v>
      </c>
      <c r="C4" s="101"/>
      <c r="D4" s="100"/>
      <c r="E4" s="102"/>
      <c r="F4" s="102"/>
      <c r="G4" s="100"/>
      <c r="H4" s="100"/>
    </row>
    <row r="5" spans="1:8" s="110" customFormat="1" ht="35.25" customHeight="1">
      <c r="A5" s="107" t="s">
        <v>58</v>
      </c>
      <c r="B5" s="108"/>
      <c r="C5" s="109"/>
      <c r="E5" s="111"/>
      <c r="F5" s="111"/>
    </row>
    <row r="6" spans="1:8" s="110" customFormat="1" ht="52.25" customHeight="1">
      <c r="A6" s="395" t="s">
        <v>95</v>
      </c>
      <c r="B6" s="396"/>
      <c r="C6" s="396"/>
      <c r="D6" s="396"/>
      <c r="E6" s="396"/>
      <c r="F6" s="396"/>
      <c r="G6" s="396"/>
      <c r="H6" s="397"/>
    </row>
    <row r="7" spans="1:8">
      <c r="A7" s="104"/>
      <c r="B7" s="112"/>
      <c r="C7" s="112"/>
      <c r="D7" s="104"/>
      <c r="E7" s="113"/>
      <c r="F7" s="113"/>
    </row>
    <row r="8" spans="1:8" ht="15" customHeight="1">
      <c r="A8" s="402" t="s">
        <v>52</v>
      </c>
      <c r="B8" s="402"/>
      <c r="C8" s="402"/>
      <c r="D8" s="402"/>
      <c r="E8" s="113"/>
      <c r="F8" s="113"/>
    </row>
    <row r="9" spans="1:8" ht="15" customHeight="1">
      <c r="A9" s="403" t="s">
        <v>53</v>
      </c>
      <c r="B9" s="403"/>
      <c r="C9" s="403"/>
      <c r="D9" s="403"/>
      <c r="E9" s="113"/>
      <c r="F9" s="113"/>
    </row>
    <row r="10" spans="1:8">
      <c r="A10" s="104"/>
      <c r="B10" s="112"/>
      <c r="C10" s="112"/>
      <c r="D10" s="104"/>
      <c r="E10" s="113"/>
      <c r="F10" s="113"/>
    </row>
    <row r="11" spans="1:8">
      <c r="A11" s="114" t="str">
        <f>altern1</f>
        <v>Name of Alternative 1</v>
      </c>
      <c r="B11" s="115"/>
      <c r="C11" s="115"/>
      <c r="D11" s="115"/>
      <c r="E11" s="116"/>
      <c r="F11" s="116"/>
      <c r="G11" s="116"/>
      <c r="H11" s="117"/>
    </row>
    <row r="12" spans="1:8">
      <c r="A12" s="118"/>
      <c r="B12" s="118"/>
      <c r="C12" s="118"/>
      <c r="D12" s="118"/>
      <c r="E12" s="119"/>
      <c r="F12" s="119"/>
      <c r="G12" s="119"/>
      <c r="H12" s="120"/>
    </row>
    <row r="13" spans="1:8" ht="16">
      <c r="A13" s="121" t="s">
        <v>39</v>
      </c>
      <c r="B13" s="122">
        <f>SUM(E16:E29)</f>
        <v>0</v>
      </c>
      <c r="C13" s="123"/>
      <c r="D13" s="121"/>
      <c r="F13" s="125"/>
      <c r="G13" s="125"/>
      <c r="H13" s="126"/>
    </row>
    <row r="14" spans="1:8">
      <c r="A14" s="127"/>
      <c r="B14" s="121"/>
      <c r="C14" s="121"/>
      <c r="D14" s="121"/>
      <c r="E14" s="128"/>
      <c r="F14" s="128"/>
      <c r="G14" s="125"/>
      <c r="H14" s="126"/>
    </row>
    <row r="15" spans="1:8" ht="16">
      <c r="A15" s="129" t="s">
        <v>29</v>
      </c>
      <c r="B15" s="129" t="s">
        <v>68</v>
      </c>
      <c r="C15" s="129" t="s">
        <v>6</v>
      </c>
      <c r="D15" s="130" t="s">
        <v>69</v>
      </c>
      <c r="E15" s="131" t="s">
        <v>30</v>
      </c>
      <c r="F15" s="132" t="s">
        <v>32</v>
      </c>
      <c r="G15" s="132" t="s">
        <v>31</v>
      </c>
      <c r="H15" s="133" t="s">
        <v>38</v>
      </c>
    </row>
    <row r="16" spans="1:8" s="135" customFormat="1" ht="14.25" customHeight="1">
      <c r="A16" s="53"/>
      <c r="B16" s="54"/>
      <c r="C16" s="54"/>
      <c r="D16" s="55"/>
      <c r="E16" s="55">
        <f>MROUND(D16*B16,100)</f>
        <v>0</v>
      </c>
      <c r="F16" s="54" t="s">
        <v>4</v>
      </c>
      <c r="G16" s="134" t="str">
        <f>VLOOKUP(F16,'7- Cost Category List'!$B$5:$C$47,2,FALSE)</f>
        <v>Useful Life</v>
      </c>
      <c r="H16" s="54"/>
    </row>
    <row r="17" spans="1:8" s="135" customFormat="1" ht="16">
      <c r="A17" s="53"/>
      <c r="B17" s="54"/>
      <c r="C17" s="54" t="s">
        <v>77</v>
      </c>
      <c r="D17" s="55"/>
      <c r="E17" s="55">
        <f t="shared" ref="E17:E19" si="0">MROUND(D17*B17,100)</f>
        <v>0</v>
      </c>
      <c r="F17" s="54" t="s">
        <v>4</v>
      </c>
      <c r="G17" s="134" t="str">
        <f>VLOOKUP(F17,'7- Cost Category List'!$B$5:$C$47,2,FALSE)</f>
        <v>Useful Life</v>
      </c>
      <c r="H17" s="56"/>
    </row>
    <row r="18" spans="1:8" s="135" customFormat="1" ht="16">
      <c r="A18" s="53"/>
      <c r="B18" s="54"/>
      <c r="C18" s="54" t="s">
        <v>77</v>
      </c>
      <c r="D18" s="55"/>
      <c r="E18" s="55">
        <f t="shared" si="0"/>
        <v>0</v>
      </c>
      <c r="F18" s="54" t="s">
        <v>4</v>
      </c>
      <c r="G18" s="134" t="str">
        <f>VLOOKUP(F18,'7- Cost Category List'!$B$5:$C$47,2,FALSE)</f>
        <v>Useful Life</v>
      </c>
      <c r="H18" s="56"/>
    </row>
    <row r="19" spans="1:8" s="135" customFormat="1" ht="16">
      <c r="A19" s="53"/>
      <c r="B19" s="54"/>
      <c r="C19" s="54" t="s">
        <v>77</v>
      </c>
      <c r="D19" s="55"/>
      <c r="E19" s="55">
        <f t="shared" si="0"/>
        <v>0</v>
      </c>
      <c r="F19" s="54" t="s">
        <v>4</v>
      </c>
      <c r="G19" s="134" t="str">
        <f>VLOOKUP(F19,'7- Cost Category List'!$B$5:$C$47,2,FALSE)</f>
        <v>Useful Life</v>
      </c>
      <c r="H19" s="56"/>
    </row>
    <row r="20" spans="1:8" s="135" customFormat="1" ht="16">
      <c r="A20" s="53"/>
      <c r="B20" s="54"/>
      <c r="C20" s="54" t="s">
        <v>77</v>
      </c>
      <c r="D20" s="55"/>
      <c r="E20" s="55">
        <f t="shared" ref="E20:E29" si="1">MROUND(D20*B20,100)</f>
        <v>0</v>
      </c>
      <c r="F20" s="54" t="s">
        <v>4</v>
      </c>
      <c r="G20" s="134" t="str">
        <f>VLOOKUP(F20,'7- Cost Category List'!$B$5:$C$47,2,FALSE)</f>
        <v>Useful Life</v>
      </c>
      <c r="H20" s="54"/>
    </row>
    <row r="21" spans="1:8" s="135" customFormat="1" ht="16">
      <c r="A21" s="53"/>
      <c r="B21" s="54"/>
      <c r="C21" s="54" t="s">
        <v>77</v>
      </c>
      <c r="D21" s="55"/>
      <c r="E21" s="55">
        <f t="shared" si="1"/>
        <v>0</v>
      </c>
      <c r="F21" s="54" t="s">
        <v>4</v>
      </c>
      <c r="G21" s="134" t="str">
        <f>VLOOKUP(F21,'7- Cost Category List'!$B$5:$C$47,2,FALSE)</f>
        <v>Useful Life</v>
      </c>
      <c r="H21" s="54"/>
    </row>
    <row r="22" spans="1:8" s="135" customFormat="1" ht="16">
      <c r="A22" s="53"/>
      <c r="B22" s="54"/>
      <c r="C22" s="54" t="s">
        <v>77</v>
      </c>
      <c r="D22" s="55"/>
      <c r="E22" s="55">
        <f t="shared" si="1"/>
        <v>0</v>
      </c>
      <c r="F22" s="54" t="s">
        <v>4</v>
      </c>
      <c r="G22" s="134" t="str">
        <f>VLOOKUP(F22,'7- Cost Category List'!$B$5:$C$47,2,FALSE)</f>
        <v>Useful Life</v>
      </c>
      <c r="H22" s="54"/>
    </row>
    <row r="23" spans="1:8" s="135" customFormat="1" ht="16">
      <c r="A23" s="53"/>
      <c r="B23" s="54"/>
      <c r="C23" s="54" t="s">
        <v>77</v>
      </c>
      <c r="D23" s="55"/>
      <c r="E23" s="55">
        <f t="shared" si="1"/>
        <v>0</v>
      </c>
      <c r="F23" s="54" t="s">
        <v>4</v>
      </c>
      <c r="G23" s="134" t="str">
        <f>VLOOKUP(F23,'7- Cost Category List'!$B$5:$C$47,2,FALSE)</f>
        <v>Useful Life</v>
      </c>
      <c r="H23" s="54"/>
    </row>
    <row r="24" spans="1:8" s="135" customFormat="1" ht="16">
      <c r="A24" s="53"/>
      <c r="B24" s="54"/>
      <c r="C24" s="54" t="s">
        <v>77</v>
      </c>
      <c r="D24" s="55"/>
      <c r="E24" s="55">
        <f t="shared" si="1"/>
        <v>0</v>
      </c>
      <c r="F24" s="54" t="s">
        <v>4</v>
      </c>
      <c r="G24" s="134" t="str">
        <f>VLOOKUP(F24,'7- Cost Category List'!$B$5:$C$47,2,FALSE)</f>
        <v>Useful Life</v>
      </c>
      <c r="H24" s="54"/>
    </row>
    <row r="25" spans="1:8" s="135" customFormat="1" ht="16">
      <c r="A25" s="53"/>
      <c r="B25" s="54"/>
      <c r="C25" s="54" t="s">
        <v>77</v>
      </c>
      <c r="D25" s="55"/>
      <c r="E25" s="55">
        <f t="shared" si="1"/>
        <v>0</v>
      </c>
      <c r="F25" s="54" t="s">
        <v>4</v>
      </c>
      <c r="G25" s="134" t="str">
        <f>VLOOKUP(F25,'7- Cost Category List'!$B$5:$C$47,2,FALSE)</f>
        <v>Useful Life</v>
      </c>
      <c r="H25" s="54"/>
    </row>
    <row r="26" spans="1:8" ht="16">
      <c r="A26" s="53"/>
      <c r="B26" s="54"/>
      <c r="C26" s="54" t="s">
        <v>77</v>
      </c>
      <c r="D26" s="55"/>
      <c r="E26" s="55">
        <f t="shared" si="1"/>
        <v>0</v>
      </c>
      <c r="F26" s="54" t="s">
        <v>4</v>
      </c>
      <c r="G26" s="134" t="str">
        <f>VLOOKUP(F26,'7- Cost Category List'!$B$5:$C$47,2,FALSE)</f>
        <v>Useful Life</v>
      </c>
      <c r="H26" s="57"/>
    </row>
    <row r="27" spans="1:8" ht="16">
      <c r="A27" s="53"/>
      <c r="B27" s="54"/>
      <c r="C27" s="54" t="s">
        <v>77</v>
      </c>
      <c r="D27" s="55"/>
      <c r="E27" s="55">
        <f t="shared" si="1"/>
        <v>0</v>
      </c>
      <c r="F27" s="54" t="s">
        <v>4</v>
      </c>
      <c r="G27" s="134" t="str">
        <f>VLOOKUP(F27,'7- Cost Category List'!$B$5:$C$47,2,FALSE)</f>
        <v>Useful Life</v>
      </c>
      <c r="H27" s="57"/>
    </row>
    <row r="28" spans="1:8" ht="16">
      <c r="A28" s="53"/>
      <c r="B28" s="54"/>
      <c r="C28" s="54" t="s">
        <v>77</v>
      </c>
      <c r="D28" s="55"/>
      <c r="E28" s="55">
        <f t="shared" si="1"/>
        <v>0</v>
      </c>
      <c r="F28" s="54" t="s">
        <v>4</v>
      </c>
      <c r="G28" s="136" t="str">
        <f>VLOOKUP(F28,'7- Cost Category List'!$B$5:$C$47,2,FALSE)</f>
        <v>Useful Life</v>
      </c>
      <c r="H28" s="57"/>
    </row>
    <row r="29" spans="1:8" ht="16">
      <c r="A29" s="53"/>
      <c r="B29" s="54"/>
      <c r="C29" s="54" t="s">
        <v>77</v>
      </c>
      <c r="D29" s="55"/>
      <c r="E29" s="55">
        <f t="shared" si="1"/>
        <v>0</v>
      </c>
      <c r="F29" s="54" t="s">
        <v>4</v>
      </c>
      <c r="G29" s="136" t="str">
        <f>VLOOKUP(F29,'7- Cost Category List'!$B$5:$C$47,2,FALSE)</f>
        <v>Useful Life</v>
      </c>
      <c r="H29" s="57"/>
    </row>
    <row r="30" spans="1:8">
      <c r="A30" s="137"/>
      <c r="B30" s="137"/>
      <c r="C30" s="137"/>
      <c r="D30" s="137"/>
      <c r="E30" s="125"/>
      <c r="F30" s="125"/>
      <c r="G30" s="125"/>
      <c r="H30" s="126"/>
    </row>
    <row r="31" spans="1:8">
      <c r="A31" s="138"/>
      <c r="B31" s="138"/>
      <c r="C31" s="138"/>
      <c r="D31" s="138"/>
      <c r="E31" s="139"/>
      <c r="F31" s="139"/>
      <c r="G31" s="139"/>
      <c r="H31" s="140"/>
    </row>
    <row r="32" spans="1:8">
      <c r="A32" s="114" t="str">
        <f>altern2</f>
        <v>Name of Alternative 2</v>
      </c>
      <c r="B32" s="115"/>
      <c r="C32" s="115"/>
      <c r="D32" s="115"/>
      <c r="E32" s="116"/>
      <c r="F32" s="116"/>
      <c r="G32" s="116"/>
      <c r="H32" s="117"/>
    </row>
    <row r="33" spans="1:8">
      <c r="A33" s="118"/>
      <c r="B33" s="118"/>
      <c r="C33" s="118"/>
      <c r="D33" s="118"/>
      <c r="E33" s="119"/>
      <c r="F33" s="119"/>
      <c r="G33" s="119"/>
      <c r="H33" s="120"/>
    </row>
    <row r="34" spans="1:8" ht="16">
      <c r="A34" s="121" t="s">
        <v>39</v>
      </c>
      <c r="B34" s="122">
        <f>SUM(E37:E50)</f>
        <v>0</v>
      </c>
      <c r="C34" s="123"/>
      <c r="D34" s="121"/>
      <c r="F34" s="125"/>
      <c r="G34" s="125"/>
      <c r="H34" s="126"/>
    </row>
    <row r="35" spans="1:8">
      <c r="A35" s="121"/>
      <c r="B35" s="121"/>
      <c r="C35" s="121"/>
      <c r="D35" s="121"/>
      <c r="E35" s="141"/>
      <c r="F35" s="125"/>
      <c r="G35" s="125"/>
      <c r="H35" s="126"/>
    </row>
    <row r="36" spans="1:8" ht="16">
      <c r="A36" s="129" t="s">
        <v>29</v>
      </c>
      <c r="B36" s="129" t="s">
        <v>68</v>
      </c>
      <c r="C36" s="129" t="s">
        <v>6</v>
      </c>
      <c r="D36" s="130" t="s">
        <v>69</v>
      </c>
      <c r="E36" s="131" t="s">
        <v>30</v>
      </c>
      <c r="F36" s="132" t="s">
        <v>32</v>
      </c>
      <c r="G36" s="132" t="s">
        <v>31</v>
      </c>
      <c r="H36" s="133" t="s">
        <v>38</v>
      </c>
    </row>
    <row r="37" spans="1:8" s="135" customFormat="1" ht="15" customHeight="1">
      <c r="A37" s="53"/>
      <c r="B37" s="54"/>
      <c r="C37" s="54"/>
      <c r="D37" s="55"/>
      <c r="E37" s="55">
        <f>MROUND(D37*B37,100)</f>
        <v>0</v>
      </c>
      <c r="F37" s="54" t="s">
        <v>4</v>
      </c>
      <c r="G37" s="134" t="str">
        <f>VLOOKUP(F37,'7- Cost Category List'!$B$5:$C$46,2,FALSE)</f>
        <v>Useful Life</v>
      </c>
      <c r="H37" s="54"/>
    </row>
    <row r="38" spans="1:8" s="135" customFormat="1" ht="15" customHeight="1">
      <c r="A38" s="53"/>
      <c r="B38" s="54"/>
      <c r="C38" s="54"/>
      <c r="D38" s="55"/>
      <c r="E38" s="55">
        <f t="shared" ref="E38:E50" si="2">MROUND(D38*B38,100)</f>
        <v>0</v>
      </c>
      <c r="F38" s="54" t="s">
        <v>4</v>
      </c>
      <c r="G38" s="134" t="str">
        <f>VLOOKUP(F38,'7- Cost Category List'!$B$5:$C$46,2,FALSE)</f>
        <v>Useful Life</v>
      </c>
      <c r="H38" s="56"/>
    </row>
    <row r="39" spans="1:8" s="135" customFormat="1" ht="15" customHeight="1">
      <c r="A39" s="53"/>
      <c r="B39" s="54"/>
      <c r="C39" s="54"/>
      <c r="D39" s="55"/>
      <c r="E39" s="55">
        <f t="shared" si="2"/>
        <v>0</v>
      </c>
      <c r="F39" s="54" t="s">
        <v>4</v>
      </c>
      <c r="G39" s="134" t="str">
        <f>VLOOKUP(F39,'7- Cost Category List'!$B$5:$C$46,2,FALSE)</f>
        <v>Useful Life</v>
      </c>
      <c r="H39" s="56"/>
    </row>
    <row r="40" spans="1:8" s="135" customFormat="1" ht="15" customHeight="1">
      <c r="A40" s="53"/>
      <c r="B40" s="54"/>
      <c r="C40" s="54"/>
      <c r="D40" s="55"/>
      <c r="E40" s="55">
        <f t="shared" si="2"/>
        <v>0</v>
      </c>
      <c r="F40" s="54" t="s">
        <v>4</v>
      </c>
      <c r="G40" s="134" t="str">
        <f>VLOOKUP(F40,'7- Cost Category List'!$B$5:$C$46,2,FALSE)</f>
        <v>Useful Life</v>
      </c>
      <c r="H40" s="56"/>
    </row>
    <row r="41" spans="1:8" s="135" customFormat="1" ht="15" customHeight="1">
      <c r="A41" s="53"/>
      <c r="B41" s="54"/>
      <c r="C41" s="54"/>
      <c r="D41" s="55"/>
      <c r="E41" s="55">
        <f t="shared" si="2"/>
        <v>0</v>
      </c>
      <c r="F41" s="54" t="s">
        <v>4</v>
      </c>
      <c r="G41" s="134" t="str">
        <f>VLOOKUP(F41,'7- Cost Category List'!$B$5:$C$46,2,FALSE)</f>
        <v>Useful Life</v>
      </c>
      <c r="H41" s="54"/>
    </row>
    <row r="42" spans="1:8" s="135" customFormat="1" ht="15" customHeight="1">
      <c r="A42" s="53"/>
      <c r="B42" s="54"/>
      <c r="C42" s="54"/>
      <c r="D42" s="55"/>
      <c r="E42" s="55">
        <f t="shared" si="2"/>
        <v>0</v>
      </c>
      <c r="F42" s="54" t="s">
        <v>4</v>
      </c>
      <c r="G42" s="134" t="str">
        <f>VLOOKUP(F42,'7- Cost Category List'!$B$5:$C$46,2,FALSE)</f>
        <v>Useful Life</v>
      </c>
      <c r="H42" s="54"/>
    </row>
    <row r="43" spans="1:8" s="135" customFormat="1" ht="15" customHeight="1">
      <c r="A43" s="53"/>
      <c r="B43" s="54"/>
      <c r="C43" s="54"/>
      <c r="D43" s="55"/>
      <c r="E43" s="55">
        <f t="shared" si="2"/>
        <v>0</v>
      </c>
      <c r="F43" s="54" t="s">
        <v>4</v>
      </c>
      <c r="G43" s="134" t="str">
        <f>VLOOKUP(F43,'7- Cost Category List'!$B$5:$C$46,2,FALSE)</f>
        <v>Useful Life</v>
      </c>
      <c r="H43" s="54"/>
    </row>
    <row r="44" spans="1:8" s="135" customFormat="1" ht="15" customHeight="1">
      <c r="A44" s="53"/>
      <c r="B44" s="54"/>
      <c r="C44" s="54"/>
      <c r="D44" s="55"/>
      <c r="E44" s="55">
        <f t="shared" si="2"/>
        <v>0</v>
      </c>
      <c r="F44" s="54" t="s">
        <v>4</v>
      </c>
      <c r="G44" s="134" t="str">
        <f>VLOOKUP(F44,'7- Cost Category List'!$B$5:$C$46,2,FALSE)</f>
        <v>Useful Life</v>
      </c>
      <c r="H44" s="54"/>
    </row>
    <row r="45" spans="1:8" s="135" customFormat="1" ht="15" customHeight="1">
      <c r="A45" s="53"/>
      <c r="B45" s="54"/>
      <c r="C45" s="54"/>
      <c r="D45" s="55"/>
      <c r="E45" s="55">
        <f t="shared" si="2"/>
        <v>0</v>
      </c>
      <c r="F45" s="54" t="s">
        <v>4</v>
      </c>
      <c r="G45" s="134" t="str">
        <f>VLOOKUP(F45,'7- Cost Category List'!$B$5:$C$46,2,FALSE)</f>
        <v>Useful Life</v>
      </c>
      <c r="H45" s="54"/>
    </row>
    <row r="46" spans="1:8" s="135" customFormat="1" ht="15" customHeight="1">
      <c r="A46" s="53"/>
      <c r="B46" s="54"/>
      <c r="C46" s="54"/>
      <c r="D46" s="55"/>
      <c r="E46" s="55">
        <f t="shared" si="2"/>
        <v>0</v>
      </c>
      <c r="F46" s="54" t="s">
        <v>4</v>
      </c>
      <c r="G46" s="134" t="str">
        <f>VLOOKUP(F46,'7- Cost Category List'!$B$5:$C$46,2,FALSE)</f>
        <v>Useful Life</v>
      </c>
      <c r="H46" s="54"/>
    </row>
    <row r="47" spans="1:8" s="135" customFormat="1" ht="15" customHeight="1">
      <c r="A47" s="53"/>
      <c r="B47" s="54"/>
      <c r="C47" s="54"/>
      <c r="D47" s="58"/>
      <c r="E47" s="55">
        <f t="shared" si="2"/>
        <v>0</v>
      </c>
      <c r="F47" s="54" t="s">
        <v>4</v>
      </c>
      <c r="G47" s="134" t="str">
        <f>VLOOKUP(F47,'7- Cost Category List'!$B$5:$C$46,2,FALSE)</f>
        <v>Useful Life</v>
      </c>
      <c r="H47" s="57"/>
    </row>
    <row r="48" spans="1:8" ht="15" customHeight="1">
      <c r="A48" s="53"/>
      <c r="B48" s="54"/>
      <c r="C48" s="53"/>
      <c r="D48" s="55"/>
      <c r="E48" s="55">
        <f t="shared" si="2"/>
        <v>0</v>
      </c>
      <c r="F48" s="54" t="s">
        <v>4</v>
      </c>
      <c r="G48" s="134" t="str">
        <f>VLOOKUP(F48,'7- Cost Category List'!$B$5:$C$46,2,FALSE)</f>
        <v>Useful Life</v>
      </c>
      <c r="H48" s="57"/>
    </row>
    <row r="49" spans="1:8" ht="15" customHeight="1">
      <c r="A49" s="53"/>
      <c r="B49" s="54"/>
      <c r="C49" s="53"/>
      <c r="D49" s="55"/>
      <c r="E49" s="55">
        <f t="shared" si="2"/>
        <v>0</v>
      </c>
      <c r="F49" s="54" t="s">
        <v>4</v>
      </c>
      <c r="G49" s="136" t="str">
        <f>VLOOKUP(F49,'7- Cost Category List'!$B$5:$C$46,2,FALSE)</f>
        <v>Useful Life</v>
      </c>
      <c r="H49" s="57"/>
    </row>
    <row r="50" spans="1:8" ht="15" customHeight="1">
      <c r="A50" s="53"/>
      <c r="B50" s="54"/>
      <c r="C50" s="53"/>
      <c r="D50" s="55"/>
      <c r="E50" s="55">
        <f t="shared" si="2"/>
        <v>0</v>
      </c>
      <c r="F50" s="54" t="s">
        <v>4</v>
      </c>
      <c r="G50" s="136" t="str">
        <f>VLOOKUP(F50,'7- Cost Category List'!$B$5:$C$46,2,FALSE)</f>
        <v>Useful Life</v>
      </c>
      <c r="H50" s="57"/>
    </row>
    <row r="51" spans="1:8">
      <c r="A51" s="137"/>
      <c r="B51" s="137"/>
      <c r="C51" s="137"/>
      <c r="D51" s="137"/>
      <c r="E51" s="125"/>
      <c r="F51" s="125"/>
      <c r="G51" s="125"/>
      <c r="H51" s="126"/>
    </row>
    <row r="52" spans="1:8">
      <c r="A52" s="138"/>
      <c r="B52" s="138"/>
      <c r="C52" s="138"/>
      <c r="D52" s="138"/>
      <c r="E52" s="139"/>
      <c r="F52" s="139"/>
      <c r="G52" s="139"/>
      <c r="H52" s="140"/>
    </row>
    <row r="53" spans="1:8">
      <c r="A53" s="114" t="str">
        <f>altern3</f>
        <v>Name of Alternative 3</v>
      </c>
      <c r="B53" s="115"/>
      <c r="C53" s="115"/>
      <c r="D53" s="115"/>
      <c r="E53" s="116"/>
      <c r="F53" s="116"/>
      <c r="G53" s="116"/>
      <c r="H53" s="117"/>
    </row>
    <row r="54" spans="1:8">
      <c r="A54" s="118"/>
      <c r="B54" s="118"/>
      <c r="C54" s="118"/>
      <c r="D54" s="118"/>
      <c r="E54" s="119"/>
      <c r="F54" s="119"/>
      <c r="G54" s="119"/>
      <c r="H54" s="120"/>
    </row>
    <row r="55" spans="1:8" ht="16">
      <c r="A55" s="121" t="s">
        <v>39</v>
      </c>
      <c r="B55" s="122">
        <f>SUM(E58:E71)</f>
        <v>0</v>
      </c>
      <c r="C55" s="123"/>
      <c r="D55" s="121"/>
      <c r="F55" s="125"/>
      <c r="G55" s="125"/>
      <c r="H55" s="126"/>
    </row>
    <row r="56" spans="1:8">
      <c r="A56" s="121"/>
      <c r="B56" s="121"/>
      <c r="C56" s="121"/>
      <c r="D56" s="121"/>
      <c r="E56" s="141"/>
      <c r="F56" s="125"/>
      <c r="G56" s="125"/>
      <c r="H56" s="126"/>
    </row>
    <row r="57" spans="1:8" ht="16">
      <c r="A57" s="129" t="s">
        <v>29</v>
      </c>
      <c r="B57" s="129" t="s">
        <v>68</v>
      </c>
      <c r="C57" s="129" t="s">
        <v>6</v>
      </c>
      <c r="D57" s="130" t="s">
        <v>69</v>
      </c>
      <c r="E57" s="131" t="s">
        <v>30</v>
      </c>
      <c r="F57" s="132" t="s">
        <v>32</v>
      </c>
      <c r="G57" s="132" t="s">
        <v>31</v>
      </c>
      <c r="H57" s="133" t="s">
        <v>38</v>
      </c>
    </row>
    <row r="58" spans="1:8" s="135" customFormat="1" ht="15" customHeight="1">
      <c r="A58" s="53"/>
      <c r="B58" s="54"/>
      <c r="C58" s="54"/>
      <c r="D58" s="55"/>
      <c r="E58" s="55">
        <f>MROUND(D58*B58,100)</f>
        <v>0</v>
      </c>
      <c r="F58" s="54" t="s">
        <v>4</v>
      </c>
      <c r="G58" s="134" t="str">
        <f>VLOOKUP(F58,'7- Cost Category List'!$B$5:$C$46,2,FALSE)</f>
        <v>Useful Life</v>
      </c>
      <c r="H58" s="54"/>
    </row>
    <row r="59" spans="1:8" s="135" customFormat="1" ht="15" customHeight="1">
      <c r="A59" s="53"/>
      <c r="B59" s="54"/>
      <c r="C59" s="54" t="s">
        <v>77</v>
      </c>
      <c r="D59" s="55"/>
      <c r="E59" s="55">
        <f t="shared" ref="E59:E60" si="3">MROUND(D59*B59,100)</f>
        <v>0</v>
      </c>
      <c r="F59" s="54" t="s">
        <v>4</v>
      </c>
      <c r="G59" s="134" t="str">
        <f>VLOOKUP(F59,'7- Cost Category List'!$B$5:$C$46,2,FALSE)</f>
        <v>Useful Life</v>
      </c>
      <c r="H59" s="56"/>
    </row>
    <row r="60" spans="1:8" s="135" customFormat="1" ht="15" customHeight="1">
      <c r="A60" s="53"/>
      <c r="B60" s="54"/>
      <c r="C60" s="54" t="s">
        <v>77</v>
      </c>
      <c r="D60" s="55"/>
      <c r="E60" s="55">
        <f t="shared" si="3"/>
        <v>0</v>
      </c>
      <c r="F60" s="54" t="s">
        <v>4</v>
      </c>
      <c r="G60" s="134" t="str">
        <f>VLOOKUP(F60,'7- Cost Category List'!$B$5:$C$46,2,FALSE)</f>
        <v>Useful Life</v>
      </c>
      <c r="H60" s="56"/>
    </row>
    <row r="61" spans="1:8" s="135" customFormat="1" ht="15" customHeight="1">
      <c r="A61" s="53"/>
      <c r="B61" s="54"/>
      <c r="C61" s="54"/>
      <c r="D61" s="55"/>
      <c r="E61" s="55">
        <f t="shared" ref="E61:E71" si="4">MROUND(D61*B61,100)</f>
        <v>0</v>
      </c>
      <c r="F61" s="54" t="s">
        <v>4</v>
      </c>
      <c r="G61" s="134" t="str">
        <f>VLOOKUP(F61,'7- Cost Category List'!$B$5:$C$46,2,FALSE)</f>
        <v>Useful Life</v>
      </c>
      <c r="H61" s="56"/>
    </row>
    <row r="62" spans="1:8" s="135" customFormat="1" ht="15" customHeight="1">
      <c r="A62" s="53"/>
      <c r="B62" s="54"/>
      <c r="C62" s="54"/>
      <c r="D62" s="55"/>
      <c r="E62" s="55">
        <f t="shared" si="4"/>
        <v>0</v>
      </c>
      <c r="F62" s="54" t="s">
        <v>4</v>
      </c>
      <c r="G62" s="134" t="str">
        <f>VLOOKUP(F62,'7- Cost Category List'!$B$5:$C$46,2,FALSE)</f>
        <v>Useful Life</v>
      </c>
      <c r="H62" s="54"/>
    </row>
    <row r="63" spans="1:8" s="135" customFormat="1" ht="15" customHeight="1">
      <c r="A63" s="53"/>
      <c r="B63" s="54"/>
      <c r="C63" s="54"/>
      <c r="D63" s="55"/>
      <c r="E63" s="55">
        <f t="shared" si="4"/>
        <v>0</v>
      </c>
      <c r="F63" s="54" t="s">
        <v>4</v>
      </c>
      <c r="G63" s="134" t="str">
        <f>VLOOKUP(F63,'7- Cost Category List'!$B$5:$C$46,2,FALSE)</f>
        <v>Useful Life</v>
      </c>
      <c r="H63" s="54"/>
    </row>
    <row r="64" spans="1:8" s="135" customFormat="1" ht="15" customHeight="1">
      <c r="A64" s="53"/>
      <c r="B64" s="54"/>
      <c r="C64" s="54"/>
      <c r="D64" s="55"/>
      <c r="E64" s="55">
        <f t="shared" si="4"/>
        <v>0</v>
      </c>
      <c r="F64" s="54" t="s">
        <v>4</v>
      </c>
      <c r="G64" s="134" t="str">
        <f>VLOOKUP(F64,'7- Cost Category List'!$B$5:$C$46,2,FALSE)</f>
        <v>Useful Life</v>
      </c>
      <c r="H64" s="54"/>
    </row>
    <row r="65" spans="1:8" s="135" customFormat="1" ht="15" customHeight="1">
      <c r="A65" s="53"/>
      <c r="B65" s="54"/>
      <c r="C65" s="54"/>
      <c r="D65" s="55"/>
      <c r="E65" s="55">
        <f t="shared" si="4"/>
        <v>0</v>
      </c>
      <c r="F65" s="54" t="s">
        <v>4</v>
      </c>
      <c r="G65" s="134" t="str">
        <f>VLOOKUP(F65,'7- Cost Category List'!$B$5:$C$46,2,FALSE)</f>
        <v>Useful Life</v>
      </c>
      <c r="H65" s="54"/>
    </row>
    <row r="66" spans="1:8" s="135" customFormat="1" ht="15" customHeight="1">
      <c r="A66" s="53"/>
      <c r="B66" s="54"/>
      <c r="C66" s="54"/>
      <c r="D66" s="55"/>
      <c r="E66" s="55">
        <f t="shared" si="4"/>
        <v>0</v>
      </c>
      <c r="F66" s="54" t="s">
        <v>4</v>
      </c>
      <c r="G66" s="134" t="str">
        <f>VLOOKUP(F66,'7- Cost Category List'!$B$5:$C$46,2,FALSE)</f>
        <v>Useful Life</v>
      </c>
      <c r="H66" s="54"/>
    </row>
    <row r="67" spans="1:8" s="135" customFormat="1" ht="15" customHeight="1">
      <c r="A67" s="53"/>
      <c r="B67" s="54"/>
      <c r="C67" s="54"/>
      <c r="D67" s="55"/>
      <c r="E67" s="55">
        <f t="shared" si="4"/>
        <v>0</v>
      </c>
      <c r="F67" s="54" t="s">
        <v>4</v>
      </c>
      <c r="G67" s="134" t="str">
        <f>VLOOKUP(F67,'7- Cost Category List'!$B$5:$C$46,2,FALSE)</f>
        <v>Useful Life</v>
      </c>
      <c r="H67" s="54"/>
    </row>
    <row r="68" spans="1:8" s="135" customFormat="1" ht="15" customHeight="1">
      <c r="A68" s="53"/>
      <c r="B68" s="54"/>
      <c r="C68" s="54"/>
      <c r="D68" s="55"/>
      <c r="E68" s="55">
        <f t="shared" si="4"/>
        <v>0</v>
      </c>
      <c r="F68" s="54" t="s">
        <v>4</v>
      </c>
      <c r="G68" s="134" t="str">
        <f>VLOOKUP(F68,'7- Cost Category List'!$B$5:$C$46,2,FALSE)</f>
        <v>Useful Life</v>
      </c>
      <c r="H68" s="54"/>
    </row>
    <row r="69" spans="1:8" ht="15" customHeight="1">
      <c r="A69" s="53"/>
      <c r="B69" s="54"/>
      <c r="C69" s="54"/>
      <c r="D69" s="55"/>
      <c r="E69" s="55">
        <f t="shared" si="4"/>
        <v>0</v>
      </c>
      <c r="F69" s="54" t="s">
        <v>4</v>
      </c>
      <c r="G69" s="136" t="str">
        <f>VLOOKUP(F69,'7- Cost Category List'!$B$5:$C$46,2,FALSE)</f>
        <v>Useful Life</v>
      </c>
      <c r="H69" s="57"/>
    </row>
    <row r="70" spans="1:8" ht="15" customHeight="1">
      <c r="A70" s="53"/>
      <c r="B70" s="54"/>
      <c r="C70" s="54"/>
      <c r="D70" s="55"/>
      <c r="E70" s="55">
        <f t="shared" si="4"/>
        <v>0</v>
      </c>
      <c r="F70" s="54" t="s">
        <v>4</v>
      </c>
      <c r="G70" s="136" t="str">
        <f>VLOOKUP(F70,'7- Cost Category List'!$B$5:$C$46,2,FALSE)</f>
        <v>Useful Life</v>
      </c>
      <c r="H70" s="57"/>
    </row>
    <row r="71" spans="1:8" ht="15" customHeight="1">
      <c r="A71" s="53"/>
      <c r="B71" s="54"/>
      <c r="C71" s="54"/>
      <c r="D71" s="55"/>
      <c r="E71" s="55">
        <f t="shared" si="4"/>
        <v>0</v>
      </c>
      <c r="F71" s="54" t="s">
        <v>4</v>
      </c>
      <c r="G71" s="136" t="str">
        <f>VLOOKUP(F71,'7- Cost Category List'!$B$5:$C$46,2,FALSE)</f>
        <v>Useful Life</v>
      </c>
      <c r="H71" s="57"/>
    </row>
    <row r="72" spans="1:8">
      <c r="A72" s="137"/>
      <c r="B72" s="137"/>
      <c r="C72" s="137"/>
      <c r="D72" s="137"/>
      <c r="E72" s="125"/>
      <c r="F72" s="125"/>
      <c r="G72" s="125"/>
      <c r="H72" s="126"/>
    </row>
    <row r="73" spans="1:8">
      <c r="A73" s="138"/>
      <c r="B73" s="138"/>
      <c r="C73" s="138"/>
      <c r="D73" s="138"/>
      <c r="E73" s="139"/>
      <c r="F73" s="139"/>
      <c r="G73" s="139"/>
      <c r="H73" s="140"/>
    </row>
    <row r="74" spans="1:8">
      <c r="A74" s="114" t="str">
        <f>altern4</f>
        <v>Name of Alternative 4</v>
      </c>
      <c r="B74" s="115"/>
      <c r="C74" s="115"/>
      <c r="D74" s="115"/>
      <c r="E74" s="116"/>
      <c r="F74" s="116"/>
      <c r="G74" s="116"/>
      <c r="H74" s="117"/>
    </row>
    <row r="75" spans="1:8">
      <c r="A75" s="118"/>
      <c r="B75" s="118"/>
      <c r="C75" s="118"/>
      <c r="D75" s="118"/>
      <c r="E75" s="119"/>
      <c r="F75" s="119"/>
      <c r="G75" s="119"/>
      <c r="H75" s="120"/>
    </row>
    <row r="76" spans="1:8" ht="16">
      <c r="A76" s="121" t="s">
        <v>39</v>
      </c>
      <c r="B76" s="122">
        <f>SUM(E79:E92)</f>
        <v>0</v>
      </c>
      <c r="C76" s="123"/>
      <c r="D76" s="121"/>
      <c r="F76" s="142"/>
      <c r="G76" s="125"/>
      <c r="H76" s="126"/>
    </row>
    <row r="77" spans="1:8">
      <c r="A77" s="121"/>
      <c r="B77" s="121"/>
      <c r="C77" s="121"/>
      <c r="D77" s="121"/>
      <c r="E77" s="143"/>
      <c r="F77" s="144"/>
      <c r="G77" s="144"/>
      <c r="H77" s="145"/>
    </row>
    <row r="78" spans="1:8" ht="16">
      <c r="A78" s="129" t="s">
        <v>29</v>
      </c>
      <c r="B78" s="129" t="s">
        <v>68</v>
      </c>
      <c r="C78" s="129" t="s">
        <v>6</v>
      </c>
      <c r="D78" s="130" t="s">
        <v>69</v>
      </c>
      <c r="E78" s="131" t="s">
        <v>30</v>
      </c>
      <c r="F78" s="132" t="s">
        <v>32</v>
      </c>
      <c r="G78" s="132" t="s">
        <v>31</v>
      </c>
      <c r="H78" s="133" t="s">
        <v>38</v>
      </c>
    </row>
    <row r="79" spans="1:8" ht="16">
      <c r="A79" s="53"/>
      <c r="B79" s="54"/>
      <c r="C79" s="54"/>
      <c r="D79" s="55"/>
      <c r="E79" s="55">
        <f>MROUND(D79*B79,100)</f>
        <v>0</v>
      </c>
      <c r="F79" s="54" t="s">
        <v>4</v>
      </c>
      <c r="G79" s="136" t="str">
        <f>VLOOKUP(F79,'7- Cost Category List'!$B$5:$C$46,2,FALSE)</f>
        <v>Useful Life</v>
      </c>
      <c r="H79" s="59"/>
    </row>
    <row r="80" spans="1:8" ht="16">
      <c r="A80" s="53"/>
      <c r="B80" s="54"/>
      <c r="C80" s="54" t="s">
        <v>77</v>
      </c>
      <c r="D80" s="55"/>
      <c r="E80" s="55">
        <f t="shared" ref="E80:E81" si="5">MROUND(D80*B80,100)</f>
        <v>0</v>
      </c>
      <c r="F80" s="54" t="s">
        <v>4</v>
      </c>
      <c r="G80" s="136" t="str">
        <f>VLOOKUP(F80,'7- Cost Category List'!$B$5:$C$46,2,FALSE)</f>
        <v>Useful Life</v>
      </c>
      <c r="H80" s="59"/>
    </row>
    <row r="81" spans="1:8" ht="16">
      <c r="A81" s="53"/>
      <c r="B81" s="54"/>
      <c r="C81" s="54" t="s">
        <v>77</v>
      </c>
      <c r="D81" s="55"/>
      <c r="E81" s="55">
        <f t="shared" si="5"/>
        <v>0</v>
      </c>
      <c r="F81" s="54" t="s">
        <v>4</v>
      </c>
      <c r="G81" s="136" t="str">
        <f>VLOOKUP(F81,'7- Cost Category List'!$B$5:$C$46,2,FALSE)</f>
        <v>Useful Life</v>
      </c>
      <c r="H81" s="59"/>
    </row>
    <row r="82" spans="1:8" ht="16">
      <c r="A82" s="53"/>
      <c r="B82" s="54"/>
      <c r="C82" s="54"/>
      <c r="D82" s="55"/>
      <c r="E82" s="55">
        <f t="shared" ref="E82:E92" si="6">MROUND(D82*B82,100)</f>
        <v>0</v>
      </c>
      <c r="F82" s="54" t="s">
        <v>4</v>
      </c>
      <c r="G82" s="136" t="str">
        <f>VLOOKUP(F82,'7- Cost Category List'!$B$5:$C$46,2,FALSE)</f>
        <v>Useful Life</v>
      </c>
      <c r="H82" s="57"/>
    </row>
    <row r="83" spans="1:8" ht="16">
      <c r="A83" s="53"/>
      <c r="B83" s="54"/>
      <c r="C83" s="54"/>
      <c r="D83" s="55"/>
      <c r="E83" s="55">
        <f t="shared" si="6"/>
        <v>0</v>
      </c>
      <c r="F83" s="54" t="s">
        <v>4</v>
      </c>
      <c r="G83" s="136" t="str">
        <f>VLOOKUP(F83,'7- Cost Category List'!$B$5:$C$46,2,FALSE)</f>
        <v>Useful Life</v>
      </c>
      <c r="H83" s="57"/>
    </row>
    <row r="84" spans="1:8" ht="16">
      <c r="A84" s="53"/>
      <c r="B84" s="54"/>
      <c r="C84" s="54"/>
      <c r="D84" s="55"/>
      <c r="E84" s="55">
        <f t="shared" si="6"/>
        <v>0</v>
      </c>
      <c r="F84" s="54" t="s">
        <v>4</v>
      </c>
      <c r="G84" s="136" t="str">
        <f>VLOOKUP(F84,'7- Cost Category List'!$B$5:$C$46,2,FALSE)</f>
        <v>Useful Life</v>
      </c>
      <c r="H84" s="57"/>
    </row>
    <row r="85" spans="1:8" ht="16">
      <c r="A85" s="53"/>
      <c r="B85" s="54"/>
      <c r="C85" s="54"/>
      <c r="D85" s="55"/>
      <c r="E85" s="55">
        <f t="shared" si="6"/>
        <v>0</v>
      </c>
      <c r="F85" s="54" t="s">
        <v>4</v>
      </c>
      <c r="G85" s="136" t="str">
        <f>VLOOKUP(F85,'7- Cost Category List'!$B$5:$C$46,2,FALSE)</f>
        <v>Useful Life</v>
      </c>
      <c r="H85" s="57"/>
    </row>
    <row r="86" spans="1:8" ht="16">
      <c r="A86" s="53"/>
      <c r="B86" s="54"/>
      <c r="C86" s="54"/>
      <c r="D86" s="55"/>
      <c r="E86" s="55">
        <f t="shared" si="6"/>
        <v>0</v>
      </c>
      <c r="F86" s="54" t="s">
        <v>4</v>
      </c>
      <c r="G86" s="136" t="str">
        <f>VLOOKUP(F86,'7- Cost Category List'!$B$5:$C$46,2,FALSE)</f>
        <v>Useful Life</v>
      </c>
      <c r="H86" s="57"/>
    </row>
    <row r="87" spans="1:8" ht="16">
      <c r="A87" s="53"/>
      <c r="B87" s="54"/>
      <c r="C87" s="54"/>
      <c r="D87" s="55"/>
      <c r="E87" s="55">
        <f t="shared" si="6"/>
        <v>0</v>
      </c>
      <c r="F87" s="54" t="s">
        <v>4</v>
      </c>
      <c r="G87" s="136" t="str">
        <f>VLOOKUP(F87,'7- Cost Category List'!$B$5:$C$46,2,FALSE)</f>
        <v>Useful Life</v>
      </c>
      <c r="H87" s="57"/>
    </row>
    <row r="88" spans="1:8" ht="16">
      <c r="A88" s="53"/>
      <c r="B88" s="54"/>
      <c r="C88" s="54"/>
      <c r="D88" s="55"/>
      <c r="E88" s="55">
        <f t="shared" si="6"/>
        <v>0</v>
      </c>
      <c r="F88" s="54" t="s">
        <v>4</v>
      </c>
      <c r="G88" s="136" t="str">
        <f>VLOOKUP(F88,'7- Cost Category List'!$B$5:$C$46,2,FALSE)</f>
        <v>Useful Life</v>
      </c>
      <c r="H88" s="57"/>
    </row>
    <row r="89" spans="1:8" ht="16">
      <c r="A89" s="53"/>
      <c r="B89" s="54"/>
      <c r="C89" s="54"/>
      <c r="D89" s="55"/>
      <c r="E89" s="55">
        <f t="shared" si="6"/>
        <v>0</v>
      </c>
      <c r="F89" s="54" t="s">
        <v>4</v>
      </c>
      <c r="G89" s="136" t="str">
        <f>VLOOKUP(F89,'7- Cost Category List'!$B$5:$C$46,2,FALSE)</f>
        <v>Useful Life</v>
      </c>
      <c r="H89" s="57"/>
    </row>
    <row r="90" spans="1:8" ht="16">
      <c r="A90" s="53"/>
      <c r="B90" s="54"/>
      <c r="C90" s="54"/>
      <c r="D90" s="55"/>
      <c r="E90" s="55">
        <f t="shared" si="6"/>
        <v>0</v>
      </c>
      <c r="F90" s="54" t="s">
        <v>4</v>
      </c>
      <c r="G90" s="136" t="str">
        <f>VLOOKUP(F90,'7- Cost Category List'!$B$5:$C$46,2,FALSE)</f>
        <v>Useful Life</v>
      </c>
      <c r="H90" s="57"/>
    </row>
    <row r="91" spans="1:8" ht="16">
      <c r="A91" s="53"/>
      <c r="B91" s="54"/>
      <c r="C91" s="54"/>
      <c r="D91" s="55"/>
      <c r="E91" s="55">
        <f t="shared" si="6"/>
        <v>0</v>
      </c>
      <c r="F91" s="54" t="s">
        <v>4</v>
      </c>
      <c r="G91" s="136" t="str">
        <f>VLOOKUP(F91,'7- Cost Category List'!$B$5:$C$46,2,FALSE)</f>
        <v>Useful Life</v>
      </c>
      <c r="H91" s="57"/>
    </row>
    <row r="92" spans="1:8" ht="16">
      <c r="A92" s="53"/>
      <c r="B92" s="54"/>
      <c r="C92" s="54"/>
      <c r="D92" s="55"/>
      <c r="E92" s="55">
        <f t="shared" si="6"/>
        <v>0</v>
      </c>
      <c r="F92" s="54" t="s">
        <v>4</v>
      </c>
      <c r="G92" s="136" t="str">
        <f>VLOOKUP(F92,'7- Cost Category List'!$B$5:$C$46,2,FALSE)</f>
        <v>Useful Life</v>
      </c>
      <c r="H92" s="57"/>
    </row>
    <row r="93" spans="1:8">
      <c r="A93" s="138"/>
      <c r="B93" s="138"/>
      <c r="C93" s="138"/>
      <c r="D93" s="138"/>
      <c r="E93" s="139"/>
      <c r="F93" s="139"/>
      <c r="G93" s="139"/>
      <c r="H93" s="140"/>
    </row>
  </sheetData>
  <sheetProtection algorithmName="SHA-512" hashValue="bbsoRAKYk9Xd0vjizxNkekpvdiLQFRtf/o3S2xGRlrWact5UMxRgRThOC7bXsA7NEWsFBzJDmIL+bdCEjeEXJA==" saltValue="BGwRYcclLlGtpEfiFgZmVQ==" spinCount="100000" sheet="1" selectLockedCells="1"/>
  <mergeCells count="4">
    <mergeCell ref="A8:D8"/>
    <mergeCell ref="A9:D9"/>
    <mergeCell ref="A2:H2"/>
    <mergeCell ref="A6:H6"/>
  </mergeCells>
  <dataValidations count="2">
    <dataValidation type="list" allowBlank="1" showInputMessage="1" showErrorMessage="1" sqref="F72:F73 F93" xr:uid="{00000000-0002-0000-0300-000000000000}">
      <formula1>#REF!</formula1>
    </dataValidation>
    <dataValidation type="list" allowBlank="1" showInputMessage="1" showErrorMessage="1" sqref="F30 F51:F52" xr:uid="{00000000-0002-0000-0300-000001000000}">
      <formula1>$A$9:$A$31</formula1>
    </dataValidation>
  </dataValidations>
  <pageMargins left="0.7" right="0.7" top="0.75" bottom="0.75" header="0.3" footer="0.3"/>
  <pageSetup scale="55" orientation="portrait" r:id="rId1"/>
  <rowBreaks count="3" manualBreakCount="3">
    <brk id="31" max="16383" man="1"/>
    <brk id="52" max="16383" man="1"/>
    <brk id="7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'7- Cost Category List'!$B$5:$B$45</xm:f>
          </x14:formula1>
          <xm:sqref>F16:F29 F37:F50 F58:F71 F79:F92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3"/>
  <sheetViews>
    <sheetView zoomScale="80" zoomScaleNormal="80" workbookViewId="0">
      <selection activeCell="E23" sqref="E23"/>
    </sheetView>
  </sheetViews>
  <sheetFormatPr baseColWidth="10" defaultColWidth="8.6640625" defaultRowHeight="15"/>
  <cols>
    <col min="1" max="3" width="8.6640625" style="146"/>
    <col min="4" max="4" width="38.5" style="146" bestFit="1" customWidth="1"/>
    <col min="5" max="8" width="18" style="146" customWidth="1"/>
    <col min="9" max="16384" width="8.6640625" style="146"/>
  </cols>
  <sheetData>
    <row r="1" spans="1:10" s="104" customFormat="1" ht="16">
      <c r="A1" s="146"/>
      <c r="B1" s="146"/>
      <c r="C1" s="147"/>
      <c r="D1" s="147"/>
      <c r="E1" s="146"/>
      <c r="F1" s="102" t="str">
        <f>'1 - Inputs'!F1</f>
        <v>Date:</v>
      </c>
      <c r="G1" s="103">
        <f ca="1">'1 - Inputs'!G1</f>
        <v>45419.38231666667</v>
      </c>
      <c r="H1" s="148"/>
    </row>
    <row r="2" spans="1:10" s="104" customFormat="1" ht="18">
      <c r="A2" s="414" t="str">
        <f>'1 - Inputs'!B3</f>
        <v>North Dakota State Water Commission - Life Cycle Cost Analysis</v>
      </c>
      <c r="B2" s="414"/>
      <c r="C2" s="414"/>
      <c r="D2" s="414"/>
      <c r="E2" s="414"/>
      <c r="F2" s="414"/>
      <c r="G2" s="414"/>
      <c r="H2" s="414"/>
      <c r="I2" s="414"/>
      <c r="J2" s="414"/>
    </row>
    <row r="3" spans="1:10" s="104" customFormat="1" ht="16">
      <c r="A3" s="149" t="str">
        <f>'1 - Inputs'!B4</f>
        <v>Sponsor:</v>
      </c>
      <c r="B3" s="150">
        <f>'1 - Inputs'!C4</f>
        <v>0</v>
      </c>
      <c r="D3" s="147"/>
      <c r="E3" s="146"/>
      <c r="F3" s="124"/>
      <c r="G3" s="146"/>
    </row>
    <row r="4" spans="1:10" s="104" customFormat="1" ht="16">
      <c r="A4" s="149" t="str">
        <f>'1 - Inputs'!B5</f>
        <v>Project:</v>
      </c>
      <c r="B4" s="150">
        <f>'1 - Inputs'!C5</f>
        <v>0</v>
      </c>
      <c r="D4" s="147"/>
      <c r="E4" s="146"/>
      <c r="F4" s="124"/>
      <c r="G4" s="146"/>
    </row>
    <row r="5" spans="1:10" ht="16">
      <c r="A5" s="151"/>
      <c r="B5" s="152"/>
      <c r="C5" s="153"/>
      <c r="D5" s="154"/>
      <c r="E5" s="155"/>
      <c r="F5" s="155"/>
      <c r="G5" s="155"/>
      <c r="H5" s="155"/>
      <c r="I5" s="155"/>
      <c r="J5" s="151"/>
    </row>
    <row r="6" spans="1:10" ht="20">
      <c r="A6" s="156" t="s">
        <v>57</v>
      </c>
      <c r="B6" s="151"/>
      <c r="C6" s="153"/>
      <c r="D6" s="154"/>
      <c r="E6" s="155"/>
      <c r="F6" s="155"/>
      <c r="G6" s="155"/>
      <c r="H6" s="155"/>
      <c r="I6" s="155"/>
      <c r="J6" s="151"/>
    </row>
    <row r="7" spans="1:10" ht="16">
      <c r="A7" s="157" t="str">
        <f>'4- LCCA'!A14</f>
        <v>Life Cycle Cost Analysis</v>
      </c>
      <c r="B7" s="158"/>
      <c r="C7" s="159"/>
      <c r="D7" s="160"/>
      <c r="E7" s="161"/>
      <c r="F7" s="161"/>
      <c r="G7" s="161"/>
      <c r="H7" s="161"/>
      <c r="I7" s="161"/>
      <c r="J7" s="161"/>
    </row>
    <row r="8" spans="1:10" ht="17" thickBot="1">
      <c r="A8" s="162"/>
      <c r="B8" s="163"/>
      <c r="C8" s="164"/>
      <c r="D8" s="165"/>
      <c r="E8" s="166"/>
      <c r="F8" s="166"/>
      <c r="G8" s="166"/>
      <c r="H8" s="166"/>
      <c r="I8" s="166"/>
      <c r="J8" s="166"/>
    </row>
    <row r="9" spans="1:10" ht="15" customHeight="1">
      <c r="A9" s="405" t="s">
        <v>96</v>
      </c>
      <c r="B9" s="406"/>
      <c r="C9" s="406"/>
      <c r="D9" s="406"/>
      <c r="E9" s="406"/>
      <c r="F9" s="406"/>
      <c r="G9" s="406"/>
      <c r="H9" s="406"/>
      <c r="I9" s="406"/>
      <c r="J9" s="407"/>
    </row>
    <row r="10" spans="1:10">
      <c r="A10" s="408"/>
      <c r="B10" s="409"/>
      <c r="C10" s="409"/>
      <c r="D10" s="409"/>
      <c r="E10" s="409"/>
      <c r="F10" s="409"/>
      <c r="G10" s="409"/>
      <c r="H10" s="409"/>
      <c r="I10" s="409"/>
      <c r="J10" s="410"/>
    </row>
    <row r="11" spans="1:10">
      <c r="A11" s="408"/>
      <c r="B11" s="409"/>
      <c r="C11" s="409"/>
      <c r="D11" s="409"/>
      <c r="E11" s="409"/>
      <c r="F11" s="409"/>
      <c r="G11" s="409"/>
      <c r="H11" s="409"/>
      <c r="I11" s="409"/>
      <c r="J11" s="410"/>
    </row>
    <row r="12" spans="1:10" ht="16" thickBot="1">
      <c r="A12" s="411"/>
      <c r="B12" s="412"/>
      <c r="C12" s="412"/>
      <c r="D12" s="412"/>
      <c r="E12" s="412"/>
      <c r="F12" s="412"/>
      <c r="G12" s="412"/>
      <c r="H12" s="412"/>
      <c r="I12" s="412"/>
      <c r="J12" s="413"/>
    </row>
    <row r="13" spans="1:10" ht="16">
      <c r="A13" s="151"/>
      <c r="B13" s="151"/>
      <c r="C13" s="153"/>
      <c r="D13" s="151"/>
      <c r="E13" s="151"/>
      <c r="F13" s="151"/>
      <c r="G13" s="151"/>
      <c r="H13" s="151"/>
      <c r="I13" s="151"/>
      <c r="J13" s="151"/>
    </row>
    <row r="14" spans="1:10" ht="16">
      <c r="A14" s="167" t="s">
        <v>47</v>
      </c>
      <c r="B14" s="167" t="s">
        <v>47</v>
      </c>
      <c r="C14" s="167" t="s">
        <v>47</v>
      </c>
      <c r="D14" s="167" t="s">
        <v>47</v>
      </c>
      <c r="E14" s="167" t="s">
        <v>47</v>
      </c>
      <c r="F14" s="167"/>
      <c r="G14" s="167"/>
      <c r="H14" s="167"/>
      <c r="I14" s="167"/>
      <c r="J14" s="167" t="s">
        <v>47</v>
      </c>
    </row>
    <row r="15" spans="1:10" ht="16">
      <c r="A15" s="167" t="s">
        <v>47</v>
      </c>
      <c r="B15" s="151"/>
      <c r="C15" s="153"/>
      <c r="D15" s="151"/>
      <c r="E15" s="151"/>
      <c r="F15" s="151"/>
      <c r="G15" s="151"/>
      <c r="H15" s="151"/>
      <c r="I15" s="151"/>
      <c r="J15" s="167" t="s">
        <v>47</v>
      </c>
    </row>
    <row r="16" spans="1:10" ht="16">
      <c r="A16" s="167" t="s">
        <v>47</v>
      </c>
      <c r="B16" s="168" t="s">
        <v>59</v>
      </c>
      <c r="C16" s="168"/>
      <c r="D16" s="168"/>
      <c r="E16" s="168"/>
      <c r="F16" s="168"/>
      <c r="G16" s="168"/>
      <c r="H16" s="168"/>
      <c r="I16" s="168"/>
      <c r="J16" s="167" t="s">
        <v>47</v>
      </c>
    </row>
    <row r="17" spans="1:10" ht="16">
      <c r="A17" s="169"/>
      <c r="B17" s="170"/>
      <c r="C17" s="170"/>
      <c r="D17" s="171"/>
      <c r="E17" s="172"/>
      <c r="F17" s="172"/>
      <c r="G17" s="172"/>
      <c r="H17" s="172"/>
      <c r="I17" s="172"/>
      <c r="J17" s="167" t="s">
        <v>47</v>
      </c>
    </row>
    <row r="18" spans="1:10" ht="16">
      <c r="A18" s="169"/>
      <c r="B18" s="173"/>
      <c r="C18" s="174"/>
      <c r="D18" s="175"/>
      <c r="E18" s="176"/>
      <c r="F18" s="176"/>
      <c r="G18" s="176"/>
      <c r="H18" s="176"/>
      <c r="I18" s="176"/>
      <c r="J18" s="167"/>
    </row>
    <row r="19" spans="1:10" ht="16">
      <c r="A19" s="169"/>
      <c r="B19" s="177"/>
      <c r="D19" s="178"/>
      <c r="E19" s="179"/>
      <c r="F19" s="179"/>
      <c r="I19" s="180"/>
      <c r="J19" s="167"/>
    </row>
    <row r="20" spans="1:10" ht="16">
      <c r="A20" s="169"/>
      <c r="B20" s="177"/>
      <c r="D20" s="178"/>
      <c r="E20" s="181"/>
      <c r="F20" s="179"/>
      <c r="I20" s="180"/>
      <c r="J20" s="167"/>
    </row>
    <row r="21" spans="1:10" ht="16">
      <c r="A21" s="169"/>
      <c r="B21" s="170"/>
      <c r="C21" s="151"/>
      <c r="D21" s="182" t="s">
        <v>60</v>
      </c>
      <c r="E21" s="183"/>
      <c r="F21" s="183"/>
      <c r="G21" s="183"/>
      <c r="H21" s="183"/>
      <c r="I21" s="172"/>
      <c r="J21" s="167"/>
    </row>
    <row r="22" spans="1:10" ht="56" customHeight="1">
      <c r="A22" s="169"/>
      <c r="B22" s="170"/>
      <c r="D22" s="178" t="s">
        <v>66</v>
      </c>
      <c r="E22" s="184" t="str">
        <f>altern1</f>
        <v>Name of Alternative 1</v>
      </c>
      <c r="F22" s="184" t="str">
        <f>altern2</f>
        <v>Name of Alternative 2</v>
      </c>
      <c r="G22" s="184" t="str">
        <f>altern3</f>
        <v>Name of Alternative 3</v>
      </c>
      <c r="H22" s="184" t="str">
        <f>altern4</f>
        <v>Name of Alternative 4</v>
      </c>
      <c r="I22" s="172"/>
      <c r="J22" s="167"/>
    </row>
    <row r="23" spans="1:10" ht="16">
      <c r="A23" s="169"/>
      <c r="B23" s="185"/>
      <c r="D23" s="186" t="str">
        <f>'4- LCCA'!C23</f>
        <v>Capital Costs</v>
      </c>
      <c r="E23" s="187">
        <f>'4- LCCA'!D23</f>
        <v>0</v>
      </c>
      <c r="F23" s="187">
        <f>'4- LCCA'!D31</f>
        <v>0</v>
      </c>
      <c r="G23" s="187">
        <f>'4- LCCA'!D39</f>
        <v>0</v>
      </c>
      <c r="H23" s="187">
        <f>'4- LCCA'!D47</f>
        <v>0</v>
      </c>
      <c r="I23" s="188"/>
      <c r="J23" s="167"/>
    </row>
    <row r="24" spans="1:10" ht="16">
      <c r="A24" s="169"/>
      <c r="B24" s="185"/>
      <c r="D24" s="186" t="str">
        <f>'4- LCCA'!C24</f>
        <v>Annual O&amp;M</v>
      </c>
      <c r="E24" s="187">
        <f>'4- LCCA'!D24</f>
        <v>0</v>
      </c>
      <c r="F24" s="187">
        <f>'4- LCCA'!D32</f>
        <v>0</v>
      </c>
      <c r="G24" s="187">
        <f>'4- LCCA'!D40</f>
        <v>0</v>
      </c>
      <c r="H24" s="187">
        <f>'4- LCCA'!D48</f>
        <v>0</v>
      </c>
      <c r="I24" s="188"/>
      <c r="J24" s="167"/>
    </row>
    <row r="25" spans="1:10" ht="16">
      <c r="A25" s="169"/>
      <c r="B25" s="185"/>
      <c r="D25" s="186" t="str">
        <f>'4- LCCA'!C25</f>
        <v>Repair, Rehab, Replacement Costs</v>
      </c>
      <c r="E25" s="187">
        <f>'4- LCCA'!D25</f>
        <v>0</v>
      </c>
      <c r="F25" s="187">
        <f>'4- LCCA'!D33</f>
        <v>0</v>
      </c>
      <c r="G25" s="187">
        <f>'4- LCCA'!D41</f>
        <v>0</v>
      </c>
      <c r="H25" s="187">
        <f>'4- LCCA'!D49</f>
        <v>0</v>
      </c>
      <c r="I25" s="188"/>
      <c r="J25" s="167"/>
    </row>
    <row r="26" spans="1:10" ht="16">
      <c r="A26" s="169"/>
      <c r="B26" s="185"/>
      <c r="D26" s="186" t="str">
        <f>'4- LCCA'!C26</f>
        <v>Salvage Value</v>
      </c>
      <c r="E26" s="187">
        <f>'4- LCCA'!D26</f>
        <v>0</v>
      </c>
      <c r="F26" s="187">
        <f>'4- LCCA'!D34</f>
        <v>0</v>
      </c>
      <c r="G26" s="187">
        <f>'4- LCCA'!D42</f>
        <v>0</v>
      </c>
      <c r="H26" s="187">
        <f>'4- LCCA'!D50</f>
        <v>0</v>
      </c>
      <c r="I26" s="188"/>
      <c r="J26" s="167"/>
    </row>
    <row r="27" spans="1:10" ht="16">
      <c r="A27" s="169"/>
      <c r="B27" s="189"/>
      <c r="D27" s="190" t="s">
        <v>50</v>
      </c>
      <c r="E27" s="191">
        <f>SUM(E23:E25)-E26</f>
        <v>0</v>
      </c>
      <c r="F27" s="191">
        <f>SUM(F23:F25)-F26</f>
        <v>0</v>
      </c>
      <c r="G27" s="191">
        <f>SUM(G23:G25)-G26</f>
        <v>0</v>
      </c>
      <c r="H27" s="191">
        <f>SUM(H23:H25)-H26</f>
        <v>0</v>
      </c>
      <c r="I27" s="180"/>
      <c r="J27" s="167"/>
    </row>
    <row r="28" spans="1:10" ht="16" hidden="1">
      <c r="A28" s="169"/>
      <c r="B28" s="189"/>
      <c r="D28" s="192" t="s">
        <v>115</v>
      </c>
      <c r="E28" s="192"/>
      <c r="F28" s="192"/>
      <c r="G28" s="192"/>
      <c r="H28" s="192"/>
      <c r="I28" s="180"/>
      <c r="J28" s="167"/>
    </row>
    <row r="29" spans="1:10" ht="16" hidden="1">
      <c r="A29" s="169"/>
      <c r="B29" s="189"/>
      <c r="D29" s="186" t="s">
        <v>66</v>
      </c>
      <c r="E29" s="193" t="e">
        <f>E27/'1 - Inputs'!$E$17</f>
        <v>#DIV/0!</v>
      </c>
      <c r="F29" s="191" t="e">
        <f>F27/'1 - Inputs'!$E$17</f>
        <v>#DIV/0!</v>
      </c>
      <c r="G29" s="191" t="e">
        <f>G27/'1 - Inputs'!$E$17</f>
        <v>#DIV/0!</v>
      </c>
      <c r="H29" s="191" t="e">
        <f>H27/'1 - Inputs'!$E$17</f>
        <v>#DIV/0!</v>
      </c>
      <c r="I29" s="180"/>
      <c r="J29" s="167"/>
    </row>
    <row r="30" spans="1:10" ht="16">
      <c r="A30" s="169"/>
      <c r="B30" s="189"/>
      <c r="D30" s="186"/>
      <c r="E30" s="194"/>
      <c r="F30" s="195"/>
      <c r="G30" s="195"/>
      <c r="H30" s="195"/>
      <c r="I30" s="180"/>
      <c r="J30" s="167"/>
    </row>
    <row r="31" spans="1:10" ht="16">
      <c r="A31" s="169"/>
      <c r="B31" s="189"/>
      <c r="D31" s="186"/>
      <c r="E31" s="195"/>
      <c r="F31" s="195"/>
      <c r="G31" s="195"/>
      <c r="H31" s="195"/>
      <c r="I31" s="180"/>
      <c r="J31" s="167"/>
    </row>
    <row r="32" spans="1:10" ht="16">
      <c r="A32" s="169"/>
      <c r="B32" s="189"/>
      <c r="C32" s="192"/>
      <c r="D32" s="189"/>
      <c r="E32" s="195"/>
      <c r="F32" s="195"/>
      <c r="G32" s="195"/>
      <c r="H32" s="180"/>
      <c r="I32" s="180"/>
      <c r="J32" s="167"/>
    </row>
    <row r="33" spans="1:10" ht="16">
      <c r="A33" s="169"/>
      <c r="B33" s="169"/>
      <c r="C33" s="169"/>
      <c r="D33" s="169"/>
      <c r="E33" s="169"/>
      <c r="F33" s="169"/>
      <c r="G33" s="169"/>
      <c r="H33" s="169"/>
      <c r="I33" s="169"/>
      <c r="J33" s="169"/>
    </row>
  </sheetData>
  <sheetProtection algorithmName="SHA-512" hashValue="mlIYRykEvPLlkoeMqprfpmokh8BsXsgoDxYX25KuloB05b6+P2pjjEN1zMbrQB+n7QD157aKS0thrLYvx/rv/w==" saltValue="q+c8jl00IP5ELdu4C4G11w==" spinCount="100000" sheet="1" selectLockedCells="1"/>
  <mergeCells count="2">
    <mergeCell ref="A9:J12"/>
    <mergeCell ref="A2:J2"/>
  </mergeCells>
  <pageMargins left="0.7" right="0.7" top="0.75" bottom="0.75" header="0.3" footer="0.3"/>
  <pageSetup scale="55" orientation="portrait" r:id="rId1"/>
  <rowBreaks count="4" manualBreakCount="4">
    <brk id="37" max="9" man="1"/>
    <brk id="58" max="9" man="1"/>
    <brk id="82" max="16383" man="1"/>
    <brk id="101"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AD9E1-FE03-584C-844E-B49AC337E2A8}">
  <sheetPr>
    <pageSetUpPr fitToPage="1"/>
  </sheetPr>
  <dimension ref="A1:K76"/>
  <sheetViews>
    <sheetView workbookViewId="0">
      <selection activeCell="F19" sqref="F19:H19"/>
    </sheetView>
  </sheetViews>
  <sheetFormatPr baseColWidth="10" defaultColWidth="10.83203125" defaultRowHeight="16"/>
  <cols>
    <col min="1" max="1" width="14.83203125" style="290" customWidth="1"/>
    <col min="2" max="2" width="17.6640625" style="290" customWidth="1"/>
    <col min="3" max="3" width="10.83203125" style="290"/>
    <col min="4" max="4" width="13" style="290" customWidth="1"/>
    <col min="5" max="6" width="14.83203125" style="290" customWidth="1"/>
    <col min="7" max="7" width="12" style="290" customWidth="1"/>
    <col min="8" max="8" width="21.1640625" style="290" customWidth="1"/>
    <col min="9" max="9" width="25.5" style="290" customWidth="1"/>
    <col min="10" max="16384" width="10.83203125" style="290"/>
  </cols>
  <sheetData>
    <row r="1" spans="1:9" ht="23">
      <c r="A1" s="434" t="s">
        <v>132</v>
      </c>
      <c r="B1" s="435"/>
      <c r="C1" s="435"/>
      <c r="D1" s="435"/>
      <c r="E1" s="435"/>
      <c r="F1" s="435"/>
      <c r="G1" s="435"/>
      <c r="H1" s="435"/>
      <c r="I1" s="435"/>
    </row>
    <row r="2" spans="1:9" ht="18">
      <c r="A2" s="292" t="s">
        <v>154</v>
      </c>
      <c r="B2" s="291"/>
      <c r="C2" s="438">
        <f>+'1 - Inputs'!C4</f>
        <v>0</v>
      </c>
      <c r="D2" s="438"/>
      <c r="E2" s="438"/>
      <c r="F2" s="438"/>
      <c r="G2" s="291"/>
      <c r="H2" s="291"/>
    </row>
    <row r="3" spans="1:9" ht="18">
      <c r="A3" s="436" t="s">
        <v>133</v>
      </c>
      <c r="B3" s="436"/>
      <c r="C3" s="439">
        <f>'1 - Inputs'!C5</f>
        <v>0</v>
      </c>
      <c r="D3" s="439"/>
      <c r="E3" s="439"/>
      <c r="F3" s="439"/>
      <c r="H3" s="292" t="s">
        <v>108</v>
      </c>
      <c r="I3" s="293">
        <f ca="1">TODAY()</f>
        <v>45419</v>
      </c>
    </row>
    <row r="4" spans="1:9" ht="18">
      <c r="A4" s="294"/>
      <c r="B4" s="294"/>
      <c r="C4" s="440"/>
      <c r="D4" s="440"/>
      <c r="E4" s="440"/>
      <c r="F4" s="440"/>
      <c r="G4" s="291"/>
      <c r="H4" s="291"/>
    </row>
    <row r="5" spans="1:9" ht="18">
      <c r="A5" s="437" t="s">
        <v>134</v>
      </c>
      <c r="B5" s="437"/>
      <c r="C5" s="437"/>
      <c r="D5" s="291"/>
      <c r="E5" s="291"/>
      <c r="F5" s="291"/>
      <c r="G5" s="291"/>
      <c r="H5" s="291"/>
    </row>
    <row r="6" spans="1:9">
      <c r="A6" s="422"/>
      <c r="B6" s="423"/>
      <c r="C6" s="423"/>
      <c r="D6" s="423"/>
      <c r="E6" s="423"/>
      <c r="F6" s="423"/>
      <c r="G6" s="423"/>
      <c r="H6" s="423"/>
      <c r="I6" s="424"/>
    </row>
    <row r="7" spans="1:9">
      <c r="A7" s="425"/>
      <c r="B7" s="426"/>
      <c r="C7" s="426"/>
      <c r="D7" s="426"/>
      <c r="E7" s="426"/>
      <c r="F7" s="426"/>
      <c r="G7" s="426"/>
      <c r="H7" s="426"/>
      <c r="I7" s="427"/>
    </row>
    <row r="8" spans="1:9">
      <c r="A8" s="425"/>
      <c r="B8" s="426"/>
      <c r="C8" s="426"/>
      <c r="D8" s="426"/>
      <c r="E8" s="426"/>
      <c r="F8" s="426"/>
      <c r="G8" s="426"/>
      <c r="H8" s="426"/>
      <c r="I8" s="427"/>
    </row>
    <row r="9" spans="1:9">
      <c r="A9" s="425"/>
      <c r="B9" s="426"/>
      <c r="C9" s="426"/>
      <c r="D9" s="426"/>
      <c r="E9" s="426"/>
      <c r="F9" s="426"/>
      <c r="G9" s="426"/>
      <c r="H9" s="426"/>
      <c r="I9" s="427"/>
    </row>
    <row r="10" spans="1:9">
      <c r="A10" s="425"/>
      <c r="B10" s="426"/>
      <c r="C10" s="426"/>
      <c r="D10" s="426"/>
      <c r="E10" s="426"/>
      <c r="F10" s="426"/>
      <c r="G10" s="426"/>
      <c r="H10" s="426"/>
      <c r="I10" s="427"/>
    </row>
    <row r="11" spans="1:9">
      <c r="A11" s="425"/>
      <c r="B11" s="426"/>
      <c r="C11" s="426"/>
      <c r="D11" s="426"/>
      <c r="E11" s="426"/>
      <c r="F11" s="426"/>
      <c r="G11" s="426"/>
      <c r="H11" s="426"/>
      <c r="I11" s="427"/>
    </row>
    <row r="12" spans="1:9">
      <c r="A12" s="425"/>
      <c r="B12" s="426"/>
      <c r="C12" s="426"/>
      <c r="D12" s="426"/>
      <c r="E12" s="426"/>
      <c r="F12" s="426"/>
      <c r="G12" s="426"/>
      <c r="H12" s="426"/>
      <c r="I12" s="427"/>
    </row>
    <row r="13" spans="1:9">
      <c r="A13" s="428"/>
      <c r="B13" s="429"/>
      <c r="C13" s="429"/>
      <c r="D13" s="429"/>
      <c r="E13" s="429"/>
      <c r="F13" s="429"/>
      <c r="G13" s="429"/>
      <c r="H13" s="429"/>
      <c r="I13" s="430"/>
    </row>
    <row r="14" spans="1:9" ht="18">
      <c r="A14" s="421" t="s">
        <v>135</v>
      </c>
      <c r="B14" s="421"/>
      <c r="C14" s="421"/>
      <c r="D14" s="421"/>
      <c r="E14" s="421"/>
      <c r="F14" s="421"/>
      <c r="G14" s="421"/>
      <c r="H14" s="421"/>
      <c r="I14" s="421"/>
    </row>
    <row r="15" spans="1:9" ht="18">
      <c r="A15" s="415" t="s">
        <v>175</v>
      </c>
      <c r="B15" s="416"/>
      <c r="C15" s="417">
        <f>'1 - Inputs'!G4</f>
        <v>0</v>
      </c>
      <c r="D15" s="418"/>
      <c r="E15" s="490"/>
      <c r="F15" s="491" t="s">
        <v>183</v>
      </c>
      <c r="G15" s="491"/>
      <c r="H15" s="491"/>
      <c r="I15" s="498"/>
    </row>
    <row r="16" spans="1:9" ht="18">
      <c r="A16" s="415" t="s">
        <v>179</v>
      </c>
      <c r="B16" s="416"/>
      <c r="C16" s="417">
        <f>'1 - Inputs'!G5</f>
        <v>0</v>
      </c>
      <c r="D16" s="418"/>
      <c r="E16" s="490"/>
      <c r="F16" s="491" t="s">
        <v>184</v>
      </c>
      <c r="G16" s="491"/>
      <c r="H16" s="491"/>
      <c r="I16" s="498"/>
    </row>
    <row r="17" spans="1:11" ht="18">
      <c r="A17" s="442" t="s">
        <v>180</v>
      </c>
      <c r="B17" s="442"/>
      <c r="C17" s="417">
        <f>'1 - Inputs'!G6</f>
        <v>0</v>
      </c>
      <c r="D17" s="418"/>
      <c r="E17" s="490"/>
      <c r="F17" s="491" t="s">
        <v>185</v>
      </c>
      <c r="G17" s="491"/>
      <c r="H17" s="491"/>
      <c r="I17" s="496"/>
    </row>
    <row r="18" spans="1:11" ht="18">
      <c r="A18" s="461" t="s">
        <v>181</v>
      </c>
      <c r="B18" s="461"/>
      <c r="C18" s="417">
        <f>C15+C17</f>
        <v>0</v>
      </c>
      <c r="D18" s="417"/>
      <c r="E18" s="337"/>
      <c r="F18" s="492" t="s">
        <v>186</v>
      </c>
      <c r="G18" s="492"/>
      <c r="H18" s="492"/>
      <c r="I18" s="497"/>
    </row>
    <row r="19" spans="1:11" ht="18">
      <c r="A19" s="493"/>
      <c r="B19" s="493"/>
      <c r="C19" s="494"/>
      <c r="D19" s="494"/>
      <c r="E19" s="337"/>
      <c r="F19" s="491" t="s">
        <v>187</v>
      </c>
      <c r="G19" s="491"/>
      <c r="H19" s="491"/>
      <c r="I19" s="498"/>
    </row>
    <row r="20" spans="1:11" ht="18">
      <c r="A20" s="493"/>
      <c r="B20" s="493"/>
      <c r="C20" s="494"/>
      <c r="D20" s="494"/>
      <c r="E20" s="337"/>
      <c r="F20" s="495"/>
      <c r="G20" s="495"/>
      <c r="H20" s="495"/>
      <c r="I20" s="493"/>
    </row>
    <row r="21" spans="1:11" ht="19">
      <c r="A21" s="338"/>
      <c r="B21" s="339"/>
      <c r="C21" s="445" t="str">
        <f>'1 - Inputs'!C19</f>
        <v>Name of Alternative 1</v>
      </c>
      <c r="D21" s="445"/>
      <c r="E21" s="445" t="str">
        <f>'1 - Inputs'!C26</f>
        <v>Name of Alternative 2</v>
      </c>
      <c r="F21" s="445"/>
      <c r="G21" s="445" t="str">
        <f>'1 - Inputs'!C33</f>
        <v>Name of Alternative 3</v>
      </c>
      <c r="H21" s="445"/>
      <c r="I21" s="333" t="str">
        <f>'1 - Inputs'!C40</f>
        <v>Name of Alternative 4</v>
      </c>
    </row>
    <row r="22" spans="1:11" ht="18">
      <c r="A22" s="415" t="s">
        <v>136</v>
      </c>
      <c r="B22" s="416"/>
      <c r="C22" s="432">
        <f>'1 - Inputs'!E22</f>
        <v>0</v>
      </c>
      <c r="D22" s="433"/>
      <c r="E22" s="432">
        <f>'1 - Inputs'!E29</f>
        <v>0</v>
      </c>
      <c r="F22" s="433"/>
      <c r="G22" s="432">
        <f>'1 - Inputs'!E36</f>
        <v>0</v>
      </c>
      <c r="H22" s="433"/>
      <c r="I22" s="299">
        <f>'1 - Inputs'!E43</f>
        <v>0</v>
      </c>
    </row>
    <row r="23" spans="1:11" ht="18">
      <c r="A23" s="415" t="s">
        <v>137</v>
      </c>
      <c r="B23" s="416"/>
      <c r="C23" s="441">
        <f>'1 - Inputs'!E24</f>
        <v>0</v>
      </c>
      <c r="D23" s="441"/>
      <c r="E23" s="441">
        <f>'1 - Inputs'!E31</f>
        <v>0</v>
      </c>
      <c r="F23" s="441"/>
      <c r="G23" s="441">
        <f>'1 - Inputs'!E38</f>
        <v>0</v>
      </c>
      <c r="H23" s="441"/>
      <c r="I23" s="299">
        <f>'1 - Inputs'!E45</f>
        <v>0</v>
      </c>
    </row>
    <row r="24" spans="1:11" ht="18">
      <c r="A24" s="291"/>
      <c r="B24" s="291"/>
      <c r="C24" s="291"/>
      <c r="D24" s="291"/>
      <c r="E24" s="291"/>
      <c r="F24" s="291"/>
      <c r="G24" s="291"/>
      <c r="H24" s="291"/>
    </row>
    <row r="25" spans="1:11" ht="18">
      <c r="A25" s="437" t="s">
        <v>138</v>
      </c>
      <c r="B25" s="437"/>
      <c r="C25" s="291"/>
      <c r="D25" s="291"/>
      <c r="E25" s="291"/>
      <c r="F25" s="291"/>
      <c r="G25" s="291"/>
      <c r="H25" s="291"/>
    </row>
    <row r="26" spans="1:11">
      <c r="A26" s="422"/>
      <c r="B26" s="423"/>
      <c r="C26" s="423"/>
      <c r="D26" s="423"/>
      <c r="E26" s="423"/>
      <c r="F26" s="423"/>
      <c r="G26" s="423"/>
      <c r="H26" s="423"/>
      <c r="I26" s="424"/>
    </row>
    <row r="27" spans="1:11">
      <c r="A27" s="425"/>
      <c r="B27" s="426"/>
      <c r="C27" s="426"/>
      <c r="D27" s="426"/>
      <c r="E27" s="426"/>
      <c r="F27" s="426"/>
      <c r="G27" s="426"/>
      <c r="H27" s="426"/>
      <c r="I27" s="427"/>
    </row>
    <row r="28" spans="1:11">
      <c r="A28" s="425"/>
      <c r="B28" s="426"/>
      <c r="C28" s="426"/>
      <c r="D28" s="426"/>
      <c r="E28" s="426"/>
      <c r="F28" s="426"/>
      <c r="G28" s="426"/>
      <c r="H28" s="426"/>
      <c r="I28" s="427"/>
    </row>
    <row r="29" spans="1:11">
      <c r="A29" s="428"/>
      <c r="B29" s="429"/>
      <c r="C29" s="429"/>
      <c r="D29" s="429"/>
      <c r="E29" s="429"/>
      <c r="F29" s="429"/>
      <c r="G29" s="429"/>
      <c r="H29" s="429"/>
      <c r="I29" s="430"/>
    </row>
    <row r="30" spans="1:11" ht="18">
      <c r="A30" s="291"/>
      <c r="B30" s="291"/>
      <c r="C30" s="291"/>
      <c r="D30" s="291"/>
      <c r="E30" s="291"/>
      <c r="F30" s="291"/>
      <c r="G30" s="291"/>
      <c r="H30" s="291"/>
    </row>
    <row r="31" spans="1:11" ht="18">
      <c r="A31" s="436" t="s">
        <v>140</v>
      </c>
      <c r="B31" s="436"/>
      <c r="C31" s="436"/>
      <c r="D31" s="291"/>
      <c r="E31" s="291"/>
      <c r="F31" s="291"/>
      <c r="G31" s="291"/>
      <c r="H31" s="291"/>
    </row>
    <row r="32" spans="1:11" ht="18">
      <c r="A32" s="431" t="s">
        <v>59</v>
      </c>
      <c r="B32" s="431"/>
      <c r="C32" s="431"/>
      <c r="D32" s="431"/>
      <c r="E32" s="431"/>
      <c r="F32" s="431"/>
      <c r="G32" s="431"/>
      <c r="H32" s="431"/>
      <c r="I32" s="431"/>
      <c r="J32" s="291"/>
      <c r="K32" s="291"/>
    </row>
    <row r="33" spans="1:11" ht="19">
      <c r="A33" s="442" t="s">
        <v>66</v>
      </c>
      <c r="B33" s="442"/>
      <c r="C33" s="443" t="str">
        <f>C21</f>
        <v>Name of Alternative 1</v>
      </c>
      <c r="D33" s="444"/>
      <c r="E33" s="445" t="str">
        <f>E21</f>
        <v>Name of Alternative 2</v>
      </c>
      <c r="F33" s="445"/>
      <c r="G33" s="445" t="str">
        <f>G21</f>
        <v>Name of Alternative 3</v>
      </c>
      <c r="H33" s="445"/>
      <c r="I33" s="333" t="str">
        <f>I21</f>
        <v>Name of Alternative 4</v>
      </c>
      <c r="J33" s="291"/>
      <c r="K33" s="291"/>
    </row>
    <row r="34" spans="1:11" ht="18">
      <c r="A34" s="442" t="s">
        <v>18</v>
      </c>
      <c r="B34" s="442"/>
      <c r="C34" s="446">
        <f>'3 - Results Summary'!E23</f>
        <v>0</v>
      </c>
      <c r="D34" s="446"/>
      <c r="E34" s="446">
        <f>'3 - Results Summary'!F23</f>
        <v>0</v>
      </c>
      <c r="F34" s="446"/>
      <c r="G34" s="446">
        <f>'3 - Results Summary'!G23</f>
        <v>0</v>
      </c>
      <c r="H34" s="446"/>
      <c r="I34" s="300">
        <f>'3 - Results Summary'!H23</f>
        <v>0</v>
      </c>
      <c r="J34" s="301"/>
      <c r="K34" s="291"/>
    </row>
    <row r="35" spans="1:11" ht="18">
      <c r="A35" s="442" t="s">
        <v>141</v>
      </c>
      <c r="B35" s="442"/>
      <c r="C35" s="446">
        <f>'3 - Results Summary'!E24</f>
        <v>0</v>
      </c>
      <c r="D35" s="446"/>
      <c r="E35" s="446">
        <f>'3 - Results Summary'!F24</f>
        <v>0</v>
      </c>
      <c r="F35" s="446"/>
      <c r="G35" s="446">
        <f>'3 - Results Summary'!G24</f>
        <v>0</v>
      </c>
      <c r="H35" s="446"/>
      <c r="I35" s="300">
        <f>'3 - Results Summary'!H24</f>
        <v>0</v>
      </c>
      <c r="J35" s="291"/>
      <c r="K35" s="291"/>
    </row>
    <row r="36" spans="1:11" ht="18">
      <c r="A36" s="447" t="s">
        <v>20</v>
      </c>
      <c r="B36" s="447"/>
      <c r="C36" s="446">
        <f>'3 - Results Summary'!E25</f>
        <v>0</v>
      </c>
      <c r="D36" s="446"/>
      <c r="E36" s="446">
        <f>'3 - Results Summary'!F25</f>
        <v>0</v>
      </c>
      <c r="F36" s="446"/>
      <c r="G36" s="446">
        <f>'3 - Results Summary'!G25</f>
        <v>0</v>
      </c>
      <c r="H36" s="446"/>
      <c r="I36" s="300">
        <f>'3 - Results Summary'!H25</f>
        <v>0</v>
      </c>
    </row>
    <row r="37" spans="1:11" ht="18">
      <c r="A37" s="442" t="s">
        <v>22</v>
      </c>
      <c r="B37" s="442"/>
      <c r="C37" s="446">
        <f>'3 - Results Summary'!E26</f>
        <v>0</v>
      </c>
      <c r="D37" s="446"/>
      <c r="E37" s="446">
        <f>'3 - Results Summary'!F26</f>
        <v>0</v>
      </c>
      <c r="F37" s="446"/>
      <c r="G37" s="446">
        <f>'3 - Results Summary'!G26</f>
        <v>0</v>
      </c>
      <c r="H37" s="446"/>
      <c r="I37" s="300">
        <f>'3 - Results Summary'!H26</f>
        <v>0</v>
      </c>
    </row>
    <row r="38" spans="1:11" ht="18">
      <c r="A38" s="449" t="s">
        <v>50</v>
      </c>
      <c r="B38" s="449"/>
      <c r="C38" s="450">
        <f>'3 - Results Summary'!E27</f>
        <v>0</v>
      </c>
      <c r="D38" s="450"/>
      <c r="E38" s="450">
        <f>'3 - Results Summary'!F27</f>
        <v>0</v>
      </c>
      <c r="F38" s="450"/>
      <c r="G38" s="446">
        <f>'3 - Results Summary'!G27</f>
        <v>0</v>
      </c>
      <c r="H38" s="446"/>
      <c r="I38" s="300">
        <f>'3 - Results Summary'!H27</f>
        <v>0</v>
      </c>
    </row>
    <row r="39" spans="1:11" ht="18">
      <c r="A39" s="442"/>
      <c r="B39" s="442"/>
      <c r="C39" s="442"/>
      <c r="D39" s="442"/>
      <c r="E39" s="442"/>
      <c r="F39" s="442"/>
      <c r="G39" s="442"/>
      <c r="H39" s="442"/>
      <c r="I39" s="442"/>
    </row>
    <row r="40" spans="1:11" ht="18">
      <c r="A40" s="477" t="s">
        <v>155</v>
      </c>
      <c r="B40" s="477"/>
      <c r="C40" s="448" t="e">
        <f>C38/$C$18</f>
        <v>#DIV/0!</v>
      </c>
      <c r="D40" s="448"/>
      <c r="E40" s="448" t="e">
        <f>E38/$C$18</f>
        <v>#DIV/0!</v>
      </c>
      <c r="F40" s="448"/>
      <c r="G40" s="448" t="e">
        <f>G38/$C$18</f>
        <v>#DIV/0!</v>
      </c>
      <c r="H40" s="448"/>
      <c r="I40" s="307" t="e">
        <f>I38/$C$18</f>
        <v>#DIV/0!</v>
      </c>
    </row>
    <row r="41" spans="1:11" ht="18">
      <c r="A41" s="304"/>
      <c r="B41" s="304"/>
      <c r="C41" s="305"/>
      <c r="D41" s="305"/>
      <c r="E41" s="306"/>
      <c r="F41" s="306"/>
      <c r="G41" s="306"/>
      <c r="H41" s="306"/>
      <c r="I41" s="306"/>
    </row>
    <row r="42" spans="1:11" ht="18">
      <c r="A42" s="451" t="s">
        <v>146</v>
      </c>
      <c r="B42" s="452"/>
      <c r="C42" s="453"/>
      <c r="D42" s="307">
        <f>'1 - Inputs'!G9</f>
        <v>0</v>
      </c>
      <c r="E42" s="301"/>
      <c r="F42" s="308"/>
      <c r="G42" s="308"/>
      <c r="H42" s="308"/>
      <c r="I42" s="308"/>
    </row>
    <row r="43" spans="1:11" ht="18">
      <c r="A43" s="451" t="s">
        <v>147</v>
      </c>
      <c r="B43" s="452"/>
      <c r="C43" s="453"/>
      <c r="D43" s="307">
        <v>46.6</v>
      </c>
      <c r="E43" s="301"/>
      <c r="F43" s="308"/>
      <c r="G43" s="308"/>
      <c r="H43" s="308"/>
      <c r="I43" s="308"/>
    </row>
    <row r="44" spans="1:11" ht="18">
      <c r="A44" s="415" t="str">
        <f>A18</f>
        <v>Net Connections (New + Current)</v>
      </c>
      <c r="B44" s="454"/>
      <c r="C44" s="416"/>
      <c r="D44" s="309">
        <f>$C$18</f>
        <v>0</v>
      </c>
      <c r="E44" s="419">
        <f>$C$18</f>
        <v>0</v>
      </c>
      <c r="F44" s="420"/>
      <c r="G44" s="419">
        <f>$C$18</f>
        <v>0</v>
      </c>
      <c r="H44" s="420"/>
      <c r="I44" s="309">
        <f>$C$18</f>
        <v>0</v>
      </c>
    </row>
    <row r="45" spans="1:11" ht="19" thickBot="1">
      <c r="A45" s="455" t="s">
        <v>148</v>
      </c>
      <c r="B45" s="456"/>
      <c r="C45" s="457"/>
      <c r="D45" s="311">
        <v>0.6</v>
      </c>
      <c r="E45" s="312"/>
      <c r="F45" s="313">
        <v>0.6</v>
      </c>
      <c r="G45" s="314"/>
      <c r="H45" s="313">
        <v>0.6</v>
      </c>
      <c r="I45" s="313">
        <v>0.6</v>
      </c>
    </row>
    <row r="46" spans="1:11" ht="18">
      <c r="A46" s="315"/>
      <c r="B46" s="316" t="s">
        <v>149</v>
      </c>
      <c r="C46" s="317"/>
      <c r="D46" s="318">
        <f>C34*(1-D45)</f>
        <v>0</v>
      </c>
      <c r="E46" s="319"/>
      <c r="F46" s="317">
        <f>E34*(1-F45)</f>
        <v>0</v>
      </c>
      <c r="G46" s="320"/>
      <c r="H46" s="317">
        <f>G34*(1-H45)</f>
        <v>0</v>
      </c>
      <c r="I46" s="317">
        <f>I34*(1-I45)</f>
        <v>0</v>
      </c>
    </row>
    <row r="47" spans="1:11" ht="18">
      <c r="A47" s="321"/>
      <c r="B47" s="303" t="s">
        <v>150</v>
      </c>
      <c r="C47" s="322"/>
      <c r="D47" s="302">
        <v>0</v>
      </c>
      <c r="E47" s="323"/>
      <c r="F47" s="322">
        <v>0</v>
      </c>
      <c r="G47" s="310"/>
      <c r="H47" s="322">
        <v>0</v>
      </c>
      <c r="I47" s="322">
        <v>0</v>
      </c>
    </row>
    <row r="48" spans="1:11" ht="18">
      <c r="A48" s="321"/>
      <c r="B48" s="303" t="s">
        <v>151</v>
      </c>
      <c r="C48" s="322"/>
      <c r="D48" s="302">
        <f>D46-D47</f>
        <v>0</v>
      </c>
      <c r="E48" s="323"/>
      <c r="F48" s="322">
        <f t="shared" ref="F48:H48" si="0">F46-F47</f>
        <v>0</v>
      </c>
      <c r="G48" s="310"/>
      <c r="H48" s="322">
        <f t="shared" si="0"/>
        <v>0</v>
      </c>
      <c r="I48" s="322">
        <f t="shared" ref="I48" si="1">I46-I47</f>
        <v>0</v>
      </c>
    </row>
    <row r="49" spans="1:9" ht="19" thickBot="1">
      <c r="A49" s="458" t="s">
        <v>152</v>
      </c>
      <c r="B49" s="459"/>
      <c r="C49" s="460"/>
      <c r="D49" s="324" t="e">
        <f>PMT(0.02/12,240,-D48,0,0)/D44</f>
        <v>#DIV/0!</v>
      </c>
      <c r="E49" s="325"/>
      <c r="F49" s="328" t="e">
        <f>PMT(0.02/12,240,-F48,0,0)/E44</f>
        <v>#DIV/0!</v>
      </c>
      <c r="G49" s="326"/>
      <c r="H49" s="328" t="e">
        <f>PMT(0.02/12,240,-H48,0,0)/G44</f>
        <v>#DIV/0!</v>
      </c>
      <c r="I49" s="328" t="e">
        <f t="shared" ref="I49" si="2">PMT(0.02/12,240,-I48,0,0)/I44</f>
        <v>#DIV/0!</v>
      </c>
    </row>
    <row r="50" spans="1:9" ht="18">
      <c r="A50" s="315"/>
      <c r="B50" s="316" t="s">
        <v>149</v>
      </c>
      <c r="C50" s="317"/>
      <c r="D50" s="318">
        <f>C34-D47</f>
        <v>0</v>
      </c>
      <c r="E50" s="319"/>
      <c r="F50" s="317">
        <f>E34-F47</f>
        <v>0</v>
      </c>
      <c r="G50" s="320"/>
      <c r="H50" s="317">
        <f>G34-H47</f>
        <v>0</v>
      </c>
      <c r="I50" s="317">
        <f>I34-I47</f>
        <v>0</v>
      </c>
    </row>
    <row r="51" spans="1:9" ht="18">
      <c r="A51" s="321"/>
      <c r="B51" s="303" t="str">
        <f>B47</f>
        <v>Other Funding</v>
      </c>
      <c r="C51" s="322"/>
      <c r="D51" s="302">
        <f>D47</f>
        <v>0</v>
      </c>
      <c r="E51" s="323"/>
      <c r="F51" s="322">
        <f t="shared" ref="F51:H51" si="3">F47</f>
        <v>0</v>
      </c>
      <c r="G51" s="310"/>
      <c r="H51" s="322">
        <f t="shared" si="3"/>
        <v>0</v>
      </c>
      <c r="I51" s="322">
        <f t="shared" ref="I51" si="4">I47</f>
        <v>0</v>
      </c>
    </row>
    <row r="52" spans="1:9" ht="18">
      <c r="A52" s="321"/>
      <c r="B52" s="303" t="s">
        <v>151</v>
      </c>
      <c r="C52" s="322"/>
      <c r="D52" s="302">
        <f>D50-D51</f>
        <v>0</v>
      </c>
      <c r="E52" s="323"/>
      <c r="F52" s="322">
        <f t="shared" ref="F52:H52" si="5">F50-F51</f>
        <v>0</v>
      </c>
      <c r="G52" s="310"/>
      <c r="H52" s="322">
        <f t="shared" si="5"/>
        <v>0</v>
      </c>
      <c r="I52" s="322">
        <f t="shared" ref="I52" si="6">I50-I51</f>
        <v>0</v>
      </c>
    </row>
    <row r="53" spans="1:9" ht="19" thickBot="1">
      <c r="A53" s="458" t="s">
        <v>153</v>
      </c>
      <c r="B53" s="459"/>
      <c r="C53" s="460"/>
      <c r="D53" s="324" t="e">
        <f>PMT(0.02/12,240,-D52,0,0)/D44</f>
        <v>#DIV/0!</v>
      </c>
      <c r="E53" s="325"/>
      <c r="F53" s="328" t="e">
        <f>PMT(0.02/12,240,-F52,0,0)/E44</f>
        <v>#DIV/0!</v>
      </c>
      <c r="G53" s="326"/>
      <c r="H53" s="328" t="e">
        <f>PMT(0.02/12,240,-H52,0,0)/G44</f>
        <v>#DIV/0!</v>
      </c>
      <c r="I53" s="328" t="e">
        <f t="shared" ref="I53" si="7">PMT(0.02/12,240,-I52,0,0)/I44</f>
        <v>#DIV/0!</v>
      </c>
    </row>
    <row r="54" spans="1:9" ht="18">
      <c r="A54" s="291"/>
      <c r="B54" s="291"/>
      <c r="C54" s="291"/>
      <c r="D54" s="291"/>
      <c r="E54" s="291"/>
      <c r="F54" s="291"/>
      <c r="G54" s="291"/>
      <c r="H54" s="291"/>
      <c r="I54" s="291"/>
    </row>
    <row r="55" spans="1:9" ht="18">
      <c r="A55" s="437" t="s">
        <v>142</v>
      </c>
      <c r="B55" s="437"/>
      <c r="C55" s="437"/>
      <c r="D55" s="437"/>
      <c r="E55" s="437"/>
      <c r="F55" s="437"/>
      <c r="G55" s="437"/>
      <c r="H55" s="437"/>
      <c r="I55" s="437"/>
    </row>
    <row r="56" spans="1:9">
      <c r="A56" s="422"/>
      <c r="B56" s="423"/>
      <c r="C56" s="423"/>
      <c r="D56" s="423"/>
      <c r="E56" s="423"/>
      <c r="F56" s="423"/>
      <c r="G56" s="423"/>
      <c r="H56" s="423"/>
      <c r="I56" s="424"/>
    </row>
    <row r="57" spans="1:9">
      <c r="A57" s="425"/>
      <c r="B57" s="426"/>
      <c r="C57" s="426"/>
      <c r="D57" s="426"/>
      <c r="E57" s="426"/>
      <c r="F57" s="426"/>
      <c r="G57" s="426"/>
      <c r="H57" s="426"/>
      <c r="I57" s="427"/>
    </row>
    <row r="58" spans="1:9">
      <c r="A58" s="425"/>
      <c r="B58" s="426"/>
      <c r="C58" s="426"/>
      <c r="D58" s="426"/>
      <c r="E58" s="426"/>
      <c r="F58" s="426"/>
      <c r="G58" s="426"/>
      <c r="H58" s="426"/>
      <c r="I58" s="427"/>
    </row>
    <row r="59" spans="1:9">
      <c r="A59" s="425"/>
      <c r="B59" s="426"/>
      <c r="C59" s="426"/>
      <c r="D59" s="426"/>
      <c r="E59" s="426"/>
      <c r="F59" s="426"/>
      <c r="G59" s="426"/>
      <c r="H59" s="426"/>
      <c r="I59" s="427"/>
    </row>
    <row r="60" spans="1:9">
      <c r="A60" s="425"/>
      <c r="B60" s="426"/>
      <c r="C60" s="426"/>
      <c r="D60" s="426"/>
      <c r="E60" s="426"/>
      <c r="F60" s="426"/>
      <c r="G60" s="426"/>
      <c r="H60" s="426"/>
      <c r="I60" s="427"/>
    </row>
    <row r="61" spans="1:9">
      <c r="A61" s="425"/>
      <c r="B61" s="426"/>
      <c r="C61" s="426"/>
      <c r="D61" s="426"/>
      <c r="E61" s="426"/>
      <c r="F61" s="426"/>
      <c r="G61" s="426"/>
      <c r="H61" s="426"/>
      <c r="I61" s="427"/>
    </row>
    <row r="62" spans="1:9">
      <c r="A62" s="428"/>
      <c r="B62" s="429"/>
      <c r="C62" s="429"/>
      <c r="D62" s="429"/>
      <c r="E62" s="429"/>
      <c r="F62" s="429"/>
      <c r="G62" s="429"/>
      <c r="H62" s="429"/>
      <c r="I62" s="430"/>
    </row>
    <row r="63" spans="1:9" ht="18">
      <c r="A63" s="295"/>
      <c r="B63" s="295"/>
      <c r="C63" s="327">
        <v>40179</v>
      </c>
      <c r="D63" s="327">
        <v>43831</v>
      </c>
      <c r="E63" s="295"/>
      <c r="F63" s="295"/>
      <c r="G63" s="295"/>
      <c r="H63" s="295"/>
      <c r="I63" s="295"/>
    </row>
    <row r="64" spans="1:9" ht="18">
      <c r="A64" s="296"/>
      <c r="B64" s="296"/>
      <c r="C64" s="443" t="s">
        <v>41</v>
      </c>
      <c r="D64" s="444"/>
      <c r="E64" s="463" t="s">
        <v>143</v>
      </c>
      <c r="F64" s="464"/>
      <c r="G64" s="467" t="s">
        <v>144</v>
      </c>
      <c r="H64" s="468"/>
      <c r="I64" s="295"/>
    </row>
    <row r="65" spans="1:9" ht="18">
      <c r="A65" s="430" t="s">
        <v>156</v>
      </c>
      <c r="B65" s="471"/>
      <c r="C65" s="291">
        <v>2010</v>
      </c>
      <c r="D65" s="291">
        <v>2020</v>
      </c>
      <c r="E65" s="465"/>
      <c r="F65" s="466"/>
      <c r="G65" s="469"/>
      <c r="H65" s="470"/>
      <c r="I65" s="295"/>
    </row>
    <row r="66" spans="1:9" ht="18">
      <c r="A66" s="472" t="s">
        <v>145</v>
      </c>
      <c r="B66" s="472"/>
      <c r="C66" s="297"/>
      <c r="D66" s="297"/>
      <c r="E66" s="473" t="e">
        <f>INTRATE(C63,D63,C66,D66,3)</f>
        <v>#NUM!</v>
      </c>
      <c r="F66" s="474"/>
      <c r="G66" s="475">
        <f>(D66-C66)/(D65-C65)</f>
        <v>0</v>
      </c>
      <c r="H66" s="476"/>
      <c r="I66" s="295"/>
    </row>
    <row r="67" spans="1:9">
      <c r="A67" s="462" t="s">
        <v>139</v>
      </c>
      <c r="B67" s="462"/>
      <c r="C67" s="462"/>
      <c r="D67" s="462"/>
      <c r="E67" s="462"/>
      <c r="F67" s="462"/>
      <c r="G67" s="462"/>
      <c r="H67" s="462"/>
      <c r="I67" s="462"/>
    </row>
    <row r="68" spans="1:9" ht="18">
      <c r="A68" s="291" t="s">
        <v>157</v>
      </c>
      <c r="B68" s="291"/>
      <c r="C68" s="431" t="str">
        <f>'Title Page'!C16</f>
        <v>Version 1.2024.04.18</v>
      </c>
      <c r="D68" s="431"/>
      <c r="E68" s="291"/>
      <c r="F68" s="291"/>
      <c r="G68" s="291"/>
      <c r="H68" s="291"/>
    </row>
    <row r="69" spans="1:9" ht="18">
      <c r="A69" s="291"/>
      <c r="B69" s="291"/>
      <c r="C69" s="291"/>
      <c r="D69" s="291"/>
      <c r="E69" s="291"/>
      <c r="F69" s="291"/>
      <c r="G69" s="291"/>
      <c r="H69" s="291"/>
    </row>
    <row r="70" spans="1:9" ht="19">
      <c r="A70" s="298"/>
      <c r="B70" s="298"/>
      <c r="C70" s="298"/>
      <c r="D70" s="298"/>
      <c r="E70" s="298"/>
      <c r="F70" s="298"/>
      <c r="G70" s="298"/>
      <c r="H70" s="298"/>
    </row>
    <row r="71" spans="1:9" ht="19">
      <c r="A71" s="298"/>
      <c r="B71" s="298"/>
      <c r="C71" s="298"/>
      <c r="D71" s="298"/>
      <c r="E71" s="298"/>
      <c r="F71" s="298"/>
      <c r="G71" s="298"/>
      <c r="H71" s="298"/>
    </row>
    <row r="72" spans="1:9" ht="19">
      <c r="A72" s="298"/>
      <c r="B72" s="298"/>
      <c r="C72" s="298"/>
      <c r="D72" s="298"/>
      <c r="E72" s="298"/>
      <c r="F72" s="298"/>
      <c r="G72" s="298"/>
      <c r="H72" s="298"/>
    </row>
    <row r="73" spans="1:9" ht="19">
      <c r="A73" s="298"/>
      <c r="B73" s="298"/>
      <c r="C73" s="298"/>
      <c r="D73" s="298"/>
      <c r="E73" s="298"/>
      <c r="F73" s="298"/>
      <c r="G73" s="298"/>
      <c r="H73" s="298"/>
    </row>
    <row r="74" spans="1:9" ht="19">
      <c r="A74" s="298"/>
      <c r="B74" s="298"/>
      <c r="C74" s="298"/>
      <c r="D74" s="298"/>
      <c r="E74" s="298"/>
      <c r="F74" s="298"/>
      <c r="G74" s="298"/>
      <c r="H74" s="298"/>
    </row>
    <row r="75" spans="1:9" ht="19">
      <c r="A75" s="298"/>
      <c r="B75" s="298"/>
      <c r="C75" s="298"/>
      <c r="D75" s="298"/>
      <c r="E75" s="298"/>
      <c r="F75" s="298"/>
      <c r="G75" s="298"/>
      <c r="H75" s="298"/>
    </row>
    <row r="76" spans="1:9" ht="19">
      <c r="A76" s="298"/>
      <c r="B76" s="298"/>
      <c r="C76" s="298"/>
      <c r="D76" s="298"/>
      <c r="E76" s="298"/>
      <c r="F76" s="298"/>
      <c r="G76" s="298"/>
      <c r="H76" s="298"/>
    </row>
  </sheetData>
  <sheetProtection algorithmName="SHA-512" hashValue="kLOIJTISTBhfAbAMCD6aKzRHJi9Euo0C79+X7r4/+uXpaGAk31R2kifeZxrPNzvEn2VIGNkfjTfl5gmMh8Jo7w==" saltValue="s9wluZ/pQcyi+B7PENhHYg==" spinCount="100000" sheet="1" objects="1" scenarios="1"/>
  <mergeCells count="83">
    <mergeCell ref="F19:H19"/>
    <mergeCell ref="F15:H15"/>
    <mergeCell ref="F16:H16"/>
    <mergeCell ref="F17:H17"/>
    <mergeCell ref="F18:H18"/>
    <mergeCell ref="A18:B18"/>
    <mergeCell ref="C18:D18"/>
    <mergeCell ref="A67:I67"/>
    <mergeCell ref="A17:B17"/>
    <mergeCell ref="C17:D17"/>
    <mergeCell ref="E64:F65"/>
    <mergeCell ref="G64:H65"/>
    <mergeCell ref="A65:B65"/>
    <mergeCell ref="A66:B66"/>
    <mergeCell ref="E66:F66"/>
    <mergeCell ref="G66:H66"/>
    <mergeCell ref="A37:B37"/>
    <mergeCell ref="C37:D37"/>
    <mergeCell ref="E37:F37"/>
    <mergeCell ref="G37:H37"/>
    <mergeCell ref="A40:B40"/>
    <mergeCell ref="C68:D68"/>
    <mergeCell ref="A42:C42"/>
    <mergeCell ref="A43:C43"/>
    <mergeCell ref="A56:I62"/>
    <mergeCell ref="A55:I55"/>
    <mergeCell ref="A44:C44"/>
    <mergeCell ref="A45:C45"/>
    <mergeCell ref="A49:C49"/>
    <mergeCell ref="A53:C53"/>
    <mergeCell ref="C64:D64"/>
    <mergeCell ref="C40:D40"/>
    <mergeCell ref="E40:F40"/>
    <mergeCell ref="G40:H40"/>
    <mergeCell ref="A38:B38"/>
    <mergeCell ref="C38:D38"/>
    <mergeCell ref="E38:F38"/>
    <mergeCell ref="G38:H38"/>
    <mergeCell ref="A39:I39"/>
    <mergeCell ref="A35:B35"/>
    <mergeCell ref="C35:D35"/>
    <mergeCell ref="E35:F35"/>
    <mergeCell ref="G35:H35"/>
    <mergeCell ref="A36:B36"/>
    <mergeCell ref="C36:D36"/>
    <mergeCell ref="E36:F36"/>
    <mergeCell ref="G36:H36"/>
    <mergeCell ref="A33:B33"/>
    <mergeCell ref="C33:D33"/>
    <mergeCell ref="E33:F33"/>
    <mergeCell ref="G33:H33"/>
    <mergeCell ref="A34:B34"/>
    <mergeCell ref="C34:D34"/>
    <mergeCell ref="E34:F34"/>
    <mergeCell ref="G34:H34"/>
    <mergeCell ref="A25:B25"/>
    <mergeCell ref="A31:C31"/>
    <mergeCell ref="A32:I32"/>
    <mergeCell ref="G22:H22"/>
    <mergeCell ref="A23:B23"/>
    <mergeCell ref="C23:D23"/>
    <mergeCell ref="E23:F23"/>
    <mergeCell ref="G23:H23"/>
    <mergeCell ref="A1:I1"/>
    <mergeCell ref="A3:B3"/>
    <mergeCell ref="A5:C5"/>
    <mergeCell ref="A6:I13"/>
    <mergeCell ref="C2:F2"/>
    <mergeCell ref="C3:F4"/>
    <mergeCell ref="A16:B16"/>
    <mergeCell ref="C16:D16"/>
    <mergeCell ref="E44:F44"/>
    <mergeCell ref="G44:H44"/>
    <mergeCell ref="A14:I14"/>
    <mergeCell ref="C21:D21"/>
    <mergeCell ref="E21:F21"/>
    <mergeCell ref="G21:H21"/>
    <mergeCell ref="A26:I29"/>
    <mergeCell ref="A15:B15"/>
    <mergeCell ref="C15:D15"/>
    <mergeCell ref="A22:B22"/>
    <mergeCell ref="C22:D22"/>
    <mergeCell ref="E22:F22"/>
  </mergeCells>
  <pageMargins left="0.7" right="0.7" top="0.75" bottom="0.75" header="0.3" footer="0.3"/>
  <pageSetup scale="54"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3"/>
  <sheetViews>
    <sheetView zoomScale="85" zoomScaleNormal="85" workbookViewId="0">
      <selection activeCell="E47" sqref="E47"/>
    </sheetView>
  </sheetViews>
  <sheetFormatPr baseColWidth="10" defaultColWidth="8.6640625" defaultRowHeight="15"/>
  <cols>
    <col min="1" max="1" width="11" style="146" bestFit="1" customWidth="1"/>
    <col min="2" max="2" width="10.83203125" style="146" bestFit="1" customWidth="1"/>
    <col min="3" max="3" width="44" style="146" customWidth="1"/>
    <col min="4" max="4" width="16" style="146" customWidth="1"/>
    <col min="5" max="5" width="8.6640625" style="146"/>
    <col min="6" max="29" width="12.6640625" style="146" customWidth="1"/>
    <col min="30" max="30" width="12.5" style="146" customWidth="1"/>
    <col min="31" max="16384" width="8.6640625" style="146"/>
  </cols>
  <sheetData>
    <row r="1" spans="1:56">
      <c r="C1" s="147"/>
      <c r="D1" s="147"/>
      <c r="F1" s="102" t="str">
        <f>'1 - Inputs'!F1</f>
        <v>Date:</v>
      </c>
      <c r="G1" s="103">
        <f ca="1">'1 - Inputs'!G1</f>
        <v>45419.38231666667</v>
      </c>
    </row>
    <row r="2" spans="1:56" ht="18">
      <c r="A2" s="414" t="str">
        <f>'1 - Inputs'!B3</f>
        <v>North Dakota State Water Commission - Life Cycle Cost Analysis</v>
      </c>
      <c r="B2" s="414"/>
      <c r="C2" s="414"/>
      <c r="D2" s="414"/>
      <c r="E2" s="414"/>
      <c r="F2" s="414"/>
      <c r="G2" s="414"/>
      <c r="H2" s="414"/>
      <c r="I2" s="414"/>
      <c r="J2" s="414"/>
    </row>
    <row r="3" spans="1:56" ht="16">
      <c r="A3" s="149" t="str">
        <f>'1 - Inputs'!B4</f>
        <v>Sponsor:</v>
      </c>
      <c r="B3" s="150">
        <f>'1 - Inputs'!C4</f>
        <v>0</v>
      </c>
      <c r="C3" s="104"/>
      <c r="D3" s="147"/>
      <c r="F3" s="124"/>
    </row>
    <row r="4" spans="1:56" ht="16">
      <c r="A4" s="149" t="str">
        <f>'1 - Inputs'!B5</f>
        <v>Project:</v>
      </c>
      <c r="B4" s="150">
        <f>'1 - Inputs'!C5</f>
        <v>0</v>
      </c>
      <c r="C4" s="104"/>
      <c r="D4" s="147"/>
      <c r="F4" s="124"/>
    </row>
    <row r="5" spans="1:56" ht="16">
      <c r="A5" s="149"/>
      <c r="B5" s="150"/>
      <c r="C5" s="104"/>
      <c r="D5" s="147"/>
      <c r="F5" s="124"/>
    </row>
    <row r="6" spans="1:56" s="151" customFormat="1" ht="21" thickBot="1">
      <c r="A6" s="196"/>
      <c r="B6" s="156" t="s">
        <v>120</v>
      </c>
      <c r="C6" s="196"/>
      <c r="D6" s="197"/>
      <c r="E6" s="197"/>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8"/>
    </row>
    <row r="7" spans="1:56" s="151" customFormat="1" ht="16">
      <c r="A7" s="196"/>
      <c r="B7" s="478" t="s">
        <v>121</v>
      </c>
      <c r="C7" s="479"/>
      <c r="D7" s="479"/>
      <c r="E7" s="479"/>
      <c r="F7" s="479"/>
      <c r="G7" s="479"/>
      <c r="H7" s="479"/>
      <c r="I7" s="479"/>
      <c r="J7" s="479"/>
      <c r="K7" s="479"/>
      <c r="L7" s="480"/>
      <c r="M7" s="196"/>
      <c r="N7" s="196"/>
      <c r="O7" s="196"/>
      <c r="P7" s="196"/>
      <c r="Q7" s="196"/>
      <c r="R7" s="196"/>
      <c r="S7" s="196"/>
      <c r="T7" s="196"/>
      <c r="U7" s="196"/>
      <c r="V7" s="196"/>
      <c r="W7" s="196"/>
      <c r="X7" s="196"/>
      <c r="Y7" s="196"/>
      <c r="Z7" s="196"/>
      <c r="AA7" s="196"/>
      <c r="AB7" s="196"/>
      <c r="AC7" s="196"/>
      <c r="AD7" s="196"/>
      <c r="AE7" s="198"/>
    </row>
    <row r="8" spans="1:56" s="151" customFormat="1" ht="16">
      <c r="A8" s="196"/>
      <c r="B8" s="481"/>
      <c r="C8" s="482"/>
      <c r="D8" s="482"/>
      <c r="E8" s="482"/>
      <c r="F8" s="482"/>
      <c r="G8" s="482"/>
      <c r="H8" s="482"/>
      <c r="I8" s="482"/>
      <c r="J8" s="482"/>
      <c r="K8" s="482"/>
      <c r="L8" s="483"/>
      <c r="M8" s="196"/>
      <c r="N8" s="196"/>
      <c r="O8" s="196"/>
      <c r="P8" s="196"/>
      <c r="Q8" s="196"/>
      <c r="R8" s="196"/>
      <c r="S8" s="196"/>
      <c r="T8" s="196"/>
      <c r="U8" s="196"/>
      <c r="V8" s="196"/>
      <c r="W8" s="196"/>
      <c r="X8" s="196"/>
      <c r="Y8" s="196"/>
      <c r="Z8" s="196"/>
      <c r="AA8" s="196"/>
      <c r="AB8" s="196"/>
      <c r="AC8" s="196"/>
      <c r="AD8" s="196"/>
      <c r="AE8" s="198"/>
    </row>
    <row r="9" spans="1:56" s="151" customFormat="1" ht="16">
      <c r="A9" s="196"/>
      <c r="B9" s="481"/>
      <c r="C9" s="482"/>
      <c r="D9" s="482"/>
      <c r="E9" s="482"/>
      <c r="F9" s="482"/>
      <c r="G9" s="482"/>
      <c r="H9" s="482"/>
      <c r="I9" s="482"/>
      <c r="J9" s="482"/>
      <c r="K9" s="482"/>
      <c r="L9" s="483"/>
      <c r="M9" s="196"/>
      <c r="N9" s="196"/>
      <c r="O9" s="196"/>
      <c r="P9" s="196"/>
      <c r="Q9" s="196"/>
      <c r="R9" s="196"/>
      <c r="S9" s="196"/>
      <c r="T9" s="196"/>
      <c r="U9" s="196"/>
      <c r="V9" s="196"/>
      <c r="W9" s="196"/>
      <c r="X9" s="196"/>
      <c r="Y9" s="196"/>
      <c r="Z9" s="196"/>
      <c r="AA9" s="196"/>
      <c r="AB9" s="196"/>
      <c r="AC9" s="196"/>
      <c r="AD9" s="196"/>
      <c r="AE9" s="198"/>
    </row>
    <row r="10" spans="1:56" s="151" customFormat="1" ht="3" customHeight="1" thickBot="1">
      <c r="A10" s="196"/>
      <c r="B10" s="484"/>
      <c r="C10" s="485"/>
      <c r="D10" s="485"/>
      <c r="E10" s="485"/>
      <c r="F10" s="485"/>
      <c r="G10" s="485"/>
      <c r="H10" s="485"/>
      <c r="I10" s="485"/>
      <c r="J10" s="485"/>
      <c r="K10" s="485"/>
      <c r="L10" s="486"/>
      <c r="M10" s="196"/>
      <c r="N10" s="196"/>
      <c r="O10" s="196"/>
      <c r="P10" s="196"/>
      <c r="Q10" s="196"/>
      <c r="R10" s="196"/>
      <c r="S10" s="196"/>
      <c r="T10" s="196"/>
      <c r="U10" s="196"/>
      <c r="V10" s="196"/>
      <c r="W10" s="196"/>
      <c r="X10" s="196"/>
      <c r="Y10" s="196"/>
      <c r="Z10" s="196"/>
      <c r="AA10" s="196"/>
      <c r="AB10" s="196"/>
      <c r="AC10" s="196"/>
      <c r="AD10" s="196"/>
      <c r="AE10" s="198"/>
    </row>
    <row r="11" spans="1:56" s="151" customFormat="1" ht="16">
      <c r="A11" s="196"/>
      <c r="B11" s="199"/>
      <c r="C11" s="199"/>
      <c r="D11" s="199"/>
      <c r="E11" s="199"/>
      <c r="F11" s="199"/>
      <c r="G11" s="199"/>
      <c r="H11" s="199"/>
      <c r="I11" s="199"/>
      <c r="J11" s="199"/>
      <c r="K11" s="199"/>
      <c r="L11" s="199"/>
      <c r="M11" s="196"/>
      <c r="N11" s="196"/>
      <c r="O11" s="196"/>
      <c r="P11" s="196"/>
      <c r="Q11" s="196"/>
      <c r="R11" s="196"/>
      <c r="S11" s="196"/>
      <c r="T11" s="196"/>
      <c r="U11" s="196"/>
      <c r="V11" s="196"/>
      <c r="W11" s="196"/>
      <c r="X11" s="196"/>
      <c r="Y11" s="196"/>
      <c r="Z11" s="196"/>
      <c r="AA11" s="196"/>
      <c r="AB11" s="196"/>
      <c r="AC11" s="196"/>
      <c r="AD11" s="196"/>
      <c r="AE11" s="198"/>
    </row>
    <row r="12" spans="1:56" s="151" customFormat="1" ht="16">
      <c r="B12" s="200"/>
      <c r="C12" s="201"/>
      <c r="D12" s="197"/>
      <c r="E12" s="197"/>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8"/>
    </row>
    <row r="13" spans="1:56" s="151" customFormat="1" ht="16">
      <c r="B13" s="152"/>
      <c r="D13" s="152"/>
      <c r="E13" s="152"/>
      <c r="F13" s="151">
        <v>0</v>
      </c>
      <c r="G13" s="151">
        <f>F13+1</f>
        <v>1</v>
      </c>
      <c r="H13" s="151">
        <f t="shared" ref="H13:AD13" si="0">G13+1</f>
        <v>2</v>
      </c>
      <c r="I13" s="151">
        <f t="shared" si="0"/>
        <v>3</v>
      </c>
      <c r="J13" s="151">
        <f t="shared" si="0"/>
        <v>4</v>
      </c>
      <c r="K13" s="151">
        <f t="shared" si="0"/>
        <v>5</v>
      </c>
      <c r="L13" s="151">
        <f t="shared" si="0"/>
        <v>6</v>
      </c>
      <c r="M13" s="151">
        <f t="shared" si="0"/>
        <v>7</v>
      </c>
      <c r="N13" s="151">
        <f t="shared" si="0"/>
        <v>8</v>
      </c>
      <c r="O13" s="151">
        <f t="shared" si="0"/>
        <v>9</v>
      </c>
      <c r="P13" s="151">
        <f t="shared" si="0"/>
        <v>10</v>
      </c>
      <c r="Q13" s="151">
        <f t="shared" si="0"/>
        <v>11</v>
      </c>
      <c r="R13" s="151">
        <f t="shared" si="0"/>
        <v>12</v>
      </c>
      <c r="S13" s="151">
        <f t="shared" si="0"/>
        <v>13</v>
      </c>
      <c r="T13" s="151">
        <f t="shared" si="0"/>
        <v>14</v>
      </c>
      <c r="U13" s="151">
        <f t="shared" si="0"/>
        <v>15</v>
      </c>
      <c r="V13" s="151">
        <f t="shared" si="0"/>
        <v>16</v>
      </c>
      <c r="W13" s="151">
        <f t="shared" si="0"/>
        <v>17</v>
      </c>
      <c r="X13" s="151">
        <f t="shared" si="0"/>
        <v>18</v>
      </c>
      <c r="Y13" s="151">
        <f t="shared" si="0"/>
        <v>19</v>
      </c>
      <c r="Z13" s="151">
        <f t="shared" si="0"/>
        <v>20</v>
      </c>
      <c r="AA13" s="151">
        <f t="shared" si="0"/>
        <v>21</v>
      </c>
      <c r="AB13" s="151">
        <f t="shared" si="0"/>
        <v>22</v>
      </c>
      <c r="AC13" s="151">
        <f t="shared" si="0"/>
        <v>23</v>
      </c>
      <c r="AD13" s="151">
        <f t="shared" si="0"/>
        <v>24</v>
      </c>
      <c r="AE13" s="151">
        <f t="shared" ref="AE13" si="1">AD13+1</f>
        <v>25</v>
      </c>
      <c r="AF13" s="151">
        <f t="shared" ref="AF13" si="2">AE13+1</f>
        <v>26</v>
      </c>
      <c r="AG13" s="151">
        <f t="shared" ref="AG13" si="3">AF13+1</f>
        <v>27</v>
      </c>
      <c r="AH13" s="151">
        <f t="shared" ref="AH13" si="4">AG13+1</f>
        <v>28</v>
      </c>
      <c r="AI13" s="151">
        <f t="shared" ref="AI13" si="5">AH13+1</f>
        <v>29</v>
      </c>
      <c r="AJ13" s="151">
        <f t="shared" ref="AJ13" si="6">AI13+1</f>
        <v>30</v>
      </c>
      <c r="AK13" s="151">
        <f t="shared" ref="AK13" si="7">AJ13+1</f>
        <v>31</v>
      </c>
      <c r="AL13" s="151">
        <f t="shared" ref="AL13" si="8">AK13+1</f>
        <v>32</v>
      </c>
      <c r="AM13" s="151">
        <f t="shared" ref="AM13" si="9">AL13+1</f>
        <v>33</v>
      </c>
      <c r="AN13" s="151">
        <f t="shared" ref="AN13" si="10">AM13+1</f>
        <v>34</v>
      </c>
      <c r="AO13" s="151">
        <f t="shared" ref="AO13" si="11">AN13+1</f>
        <v>35</v>
      </c>
      <c r="AP13" s="151">
        <f t="shared" ref="AP13" si="12">AO13+1</f>
        <v>36</v>
      </c>
      <c r="AQ13" s="151">
        <f t="shared" ref="AQ13" si="13">AP13+1</f>
        <v>37</v>
      </c>
      <c r="AR13" s="151">
        <f t="shared" ref="AR13" si="14">AQ13+1</f>
        <v>38</v>
      </c>
      <c r="AS13" s="151">
        <f t="shared" ref="AS13" si="15">AR13+1</f>
        <v>39</v>
      </c>
      <c r="AT13" s="151">
        <f t="shared" ref="AT13" si="16">AS13+1</f>
        <v>40</v>
      </c>
      <c r="AU13" s="151">
        <f t="shared" ref="AU13" si="17">AT13+1</f>
        <v>41</v>
      </c>
      <c r="AV13" s="151">
        <f t="shared" ref="AV13" si="18">AU13+1</f>
        <v>42</v>
      </c>
      <c r="AW13" s="151">
        <f t="shared" ref="AW13" si="19">AV13+1</f>
        <v>43</v>
      </c>
      <c r="AX13" s="151">
        <f t="shared" ref="AX13" si="20">AW13+1</f>
        <v>44</v>
      </c>
      <c r="AY13" s="151">
        <f t="shared" ref="AY13" si="21">AX13+1</f>
        <v>45</v>
      </c>
      <c r="AZ13" s="151">
        <f t="shared" ref="AZ13" si="22">AY13+1</f>
        <v>46</v>
      </c>
      <c r="BA13" s="151">
        <f t="shared" ref="BA13" si="23">AZ13+1</f>
        <v>47</v>
      </c>
      <c r="BB13" s="151">
        <f t="shared" ref="BB13" si="24">BA13+1</f>
        <v>48</v>
      </c>
      <c r="BC13" s="151">
        <f t="shared" ref="BC13" si="25">BB13+1</f>
        <v>49</v>
      </c>
    </row>
    <row r="14" spans="1:56" s="151" customFormat="1" ht="16">
      <c r="A14" s="157" t="s">
        <v>1</v>
      </c>
      <c r="B14" s="158"/>
      <c r="C14" s="159"/>
      <c r="D14" s="161"/>
      <c r="E14" s="161" t="s">
        <v>41</v>
      </c>
      <c r="F14" s="168">
        <f>Baseyear</f>
        <v>2024</v>
      </c>
      <c r="G14" s="168">
        <f>IF(F14+1&lt;='1 - Inputs'!$E$15,F14+1,"")</f>
        <v>2025</v>
      </c>
      <c r="H14" s="168">
        <f>IF(G14+1&lt;='1 - Inputs'!$E$15,G14+1,"")</f>
        <v>2026</v>
      </c>
      <c r="I14" s="168">
        <f>IF(H14+1&lt;='1 - Inputs'!$E$15,H14+1,"")</f>
        <v>2027</v>
      </c>
      <c r="J14" s="168">
        <f>IF(I14+1&lt;='1 - Inputs'!$E$15,I14+1,"")</f>
        <v>2028</v>
      </c>
      <c r="K14" s="168">
        <f>IF(J14+1&lt;='1 - Inputs'!$E$15,J14+1,"")</f>
        <v>2029</v>
      </c>
      <c r="L14" s="168">
        <f>IF(K14+1&lt;='1 - Inputs'!$E$15,K14+1,"")</f>
        <v>2030</v>
      </c>
      <c r="M14" s="168">
        <f>IF(L14+1&lt;='1 - Inputs'!$E$15,L14+1,"")</f>
        <v>2031</v>
      </c>
      <c r="N14" s="168">
        <f>IF(M14+1&lt;='1 - Inputs'!$E$15,M14+1,"")</f>
        <v>2032</v>
      </c>
      <c r="O14" s="168">
        <f>IF(N14+1&lt;='1 - Inputs'!$E$15,N14+1,"")</f>
        <v>2033</v>
      </c>
      <c r="P14" s="168">
        <f>IF(O14+1&lt;='1 - Inputs'!$E$15,O14+1,"")</f>
        <v>2034</v>
      </c>
      <c r="Q14" s="168">
        <f>IF(P14+1&lt;='1 - Inputs'!$E$15,P14+1,"")</f>
        <v>2035</v>
      </c>
      <c r="R14" s="168">
        <f>IF(Q14+1&lt;='1 - Inputs'!$E$15,Q14+1,"")</f>
        <v>2036</v>
      </c>
      <c r="S14" s="168">
        <f>IF(R14+1&lt;='1 - Inputs'!$E$15,R14+1,"")</f>
        <v>2037</v>
      </c>
      <c r="T14" s="168">
        <f>IF(S14+1&lt;='1 - Inputs'!$E$15,S14+1,"")</f>
        <v>2038</v>
      </c>
      <c r="U14" s="168">
        <f>IF(T14+1&lt;='1 - Inputs'!$E$15,T14+1,"")</f>
        <v>2039</v>
      </c>
      <c r="V14" s="168">
        <f>IF(U14+1&lt;='1 - Inputs'!$E$15,U14+1,"")</f>
        <v>2040</v>
      </c>
      <c r="W14" s="168">
        <f>IF(V14+1&lt;='1 - Inputs'!$E$15,V14+1,"")</f>
        <v>2041</v>
      </c>
      <c r="X14" s="168">
        <f>IF(W14+1&lt;='1 - Inputs'!$E$15,W14+1,"")</f>
        <v>2042</v>
      </c>
      <c r="Y14" s="168">
        <f>IF(X14+1&lt;='1 - Inputs'!$E$15,X14+1,"")</f>
        <v>2043</v>
      </c>
      <c r="Z14" s="168">
        <f>IF(Y14+1&lt;='1 - Inputs'!$E$15,Y14+1,"")</f>
        <v>2044</v>
      </c>
      <c r="AA14" s="168">
        <f>IF(Z14+1&lt;='1 - Inputs'!$E$15,Z14+1,"")</f>
        <v>2045</v>
      </c>
      <c r="AB14" s="168">
        <f>IF(AA14+1&lt;='1 - Inputs'!$E$15,AA14+1,"")</f>
        <v>2046</v>
      </c>
      <c r="AC14" s="168">
        <f>IF(AB14+1&lt;='1 - Inputs'!$E$15,AB14+1,"")</f>
        <v>2047</v>
      </c>
      <c r="AD14" s="168">
        <f>IF(AC14+1&lt;='1 - Inputs'!$E$15,AC14+1,"")</f>
        <v>2048</v>
      </c>
      <c r="AE14" s="168">
        <f>IF(AD14+1&lt;='1 - Inputs'!$E$15,AD14+1,"")</f>
        <v>2049</v>
      </c>
      <c r="AF14" s="168">
        <f>IF(AE14+1&lt;='1 - Inputs'!$E$15,AE14+1,"")</f>
        <v>2050</v>
      </c>
      <c r="AG14" s="168">
        <f>IF(AF14+1&lt;='1 - Inputs'!$E$15,AF14+1,"")</f>
        <v>2051</v>
      </c>
      <c r="AH14" s="168">
        <f>IF(AG14+1&lt;='1 - Inputs'!$E$15,AG14+1,"")</f>
        <v>2052</v>
      </c>
      <c r="AI14" s="168">
        <f>IF(AH14+1&lt;='1 - Inputs'!$E$15,AH14+1,"")</f>
        <v>2053</v>
      </c>
      <c r="AJ14" s="168">
        <f>IF(AI14+1&lt;='1 - Inputs'!$E$15,AI14+1,"")</f>
        <v>2054</v>
      </c>
      <c r="AK14" s="168">
        <f>IF(AJ14+1&lt;='1 - Inputs'!$E$15,AJ14+1,"")</f>
        <v>2055</v>
      </c>
      <c r="AL14" s="168">
        <f>IF(AK14+1&lt;='1 - Inputs'!$E$15,AK14+1,"")</f>
        <v>2056</v>
      </c>
      <c r="AM14" s="168">
        <f>IF(AL14+1&lt;='1 - Inputs'!$E$15,AL14+1,"")</f>
        <v>2057</v>
      </c>
      <c r="AN14" s="168">
        <f>IF(AM14+1&lt;='1 - Inputs'!$E$15,AM14+1,"")</f>
        <v>2058</v>
      </c>
      <c r="AO14" s="168">
        <f>IF(AN14+1&lt;='1 - Inputs'!$E$15,AN14+1,"")</f>
        <v>2059</v>
      </c>
      <c r="AP14" s="168">
        <f>IF(AO14+1&lt;='1 - Inputs'!$E$15,AO14+1,"")</f>
        <v>2060</v>
      </c>
      <c r="AQ14" s="168">
        <f>IF(AP14+1&lt;='1 - Inputs'!$E$15,AP14+1,"")</f>
        <v>2061</v>
      </c>
      <c r="AR14" s="168">
        <f>IF(AQ14+1&lt;='1 - Inputs'!$E$15,AQ14+1,"")</f>
        <v>2062</v>
      </c>
      <c r="AS14" s="168">
        <f>IF(AR14+1&lt;='1 - Inputs'!$E$15,AR14+1,"")</f>
        <v>2063</v>
      </c>
      <c r="AT14" s="168">
        <f>IF(AS14+1&lt;='1 - Inputs'!$E$15,AS14+1,"")</f>
        <v>2064</v>
      </c>
      <c r="AU14" s="168">
        <f>IF(AT14+1&lt;='1 - Inputs'!$E$15,AT14+1,"")</f>
        <v>2065</v>
      </c>
      <c r="AV14" s="168">
        <f>IF(AU14+1&lt;='1 - Inputs'!$E$15,AU14+1,"")</f>
        <v>2066</v>
      </c>
      <c r="AW14" s="168">
        <f>IF(AV14+1&lt;='1 - Inputs'!$E$15,AV14+1,"")</f>
        <v>2067</v>
      </c>
      <c r="AX14" s="168">
        <f>IF(AW14+1&lt;='1 - Inputs'!$E$15,AW14+1,"")</f>
        <v>2068</v>
      </c>
      <c r="AY14" s="168">
        <f>IF(AX14+1&lt;='1 - Inputs'!$E$15,AX14+1,"")</f>
        <v>2069</v>
      </c>
      <c r="AZ14" s="168">
        <f>IF(AY14+1&lt;='1 - Inputs'!$E$15,AY14+1,"")</f>
        <v>2070</v>
      </c>
      <c r="BA14" s="168">
        <f>IF(AZ14+1&lt;='1 - Inputs'!$E$15,AZ14+1,"")</f>
        <v>2071</v>
      </c>
      <c r="BB14" s="168">
        <f>IF(BA14+1&lt;='1 - Inputs'!$E$15,BA14+1,"")</f>
        <v>2072</v>
      </c>
      <c r="BC14" s="168">
        <f>IF(BB14+1&lt;='1 - Inputs'!$E$15,BB14+1,"")</f>
        <v>2073</v>
      </c>
      <c r="BD14" s="168"/>
    </row>
    <row r="15" spans="1:56" s="151" customFormat="1" ht="16">
      <c r="E15" s="202" t="s">
        <v>43</v>
      </c>
      <c r="F15" s="203">
        <f t="shared" ref="F15:AD15" si="26">IF(F14="","",1/(1+discount_base)^F13)</f>
        <v>1</v>
      </c>
      <c r="G15" s="203">
        <f t="shared" si="26"/>
        <v>0.97323600973236002</v>
      </c>
      <c r="H15" s="203">
        <f t="shared" si="26"/>
        <v>0.94718833063976637</v>
      </c>
      <c r="I15" s="203">
        <f t="shared" si="26"/>
        <v>0.92183779137690158</v>
      </c>
      <c r="J15" s="203">
        <f t="shared" si="26"/>
        <v>0.89716573370014741</v>
      </c>
      <c r="K15" s="203">
        <f t="shared" si="26"/>
        <v>0.8731539987349366</v>
      </c>
      <c r="L15" s="203">
        <f t="shared" si="26"/>
        <v>0.84978491361064379</v>
      </c>
      <c r="M15" s="203">
        <f t="shared" si="26"/>
        <v>0.82704127845318132</v>
      </c>
      <c r="N15" s="203">
        <f t="shared" si="26"/>
        <v>0.80490635372572394</v>
      </c>
      <c r="O15" s="203">
        <f t="shared" si="26"/>
        <v>0.78336384790824709</v>
      </c>
      <c r="P15" s="203">
        <f t="shared" si="26"/>
        <v>0.76239790550680975</v>
      </c>
      <c r="Q15" s="203">
        <f t="shared" si="26"/>
        <v>0.74199309538375646</v>
      </c>
      <c r="R15" s="203">
        <f t="shared" si="26"/>
        <v>0.72213439940024959</v>
      </c>
      <c r="S15" s="203">
        <f t="shared" si="26"/>
        <v>0.70280720136277319</v>
      </c>
      <c r="T15" s="203">
        <f t="shared" si="26"/>
        <v>0.68399727626547258</v>
      </c>
      <c r="U15" s="203">
        <f t="shared" si="26"/>
        <v>0.66569077982041136</v>
      </c>
      <c r="V15" s="203">
        <f t="shared" si="26"/>
        <v>0.64787423826804025</v>
      </c>
      <c r="W15" s="203">
        <f t="shared" si="26"/>
        <v>0.63053453846037977</v>
      </c>
      <c r="X15" s="203">
        <f t="shared" si="26"/>
        <v>0.61365891820961527</v>
      </c>
      <c r="Y15" s="203">
        <f t="shared" si="26"/>
        <v>0.59723495689500272</v>
      </c>
      <c r="Z15" s="203">
        <f t="shared" si="26"/>
        <v>0.58125056632117056</v>
      </c>
      <c r="AA15" s="203">
        <f t="shared" si="26"/>
        <v>0.56569398182109043</v>
      </c>
      <c r="AB15" s="203">
        <f t="shared" si="26"/>
        <v>0.55055375359716829</v>
      </c>
      <c r="AC15" s="203">
        <f t="shared" si="26"/>
        <v>0.53581873829408111</v>
      </c>
      <c r="AD15" s="203">
        <f t="shared" si="26"/>
        <v>0.52147809079715923</v>
      </c>
      <c r="AE15" s="203">
        <f t="shared" ref="AE15:BC15" si="27">IF(AE14="","",1/(1+discount_base)^AE13)</f>
        <v>0.50752125625027655</v>
      </c>
      <c r="AF15" s="203">
        <f t="shared" si="27"/>
        <v>0.49393796228737369</v>
      </c>
      <c r="AG15" s="203">
        <f t="shared" si="27"/>
        <v>0.48071821147189653</v>
      </c>
      <c r="AH15" s="203">
        <f t="shared" si="27"/>
        <v>0.46785227393858547</v>
      </c>
      <c r="AI15" s="203">
        <f t="shared" si="27"/>
        <v>0.45533068023219986</v>
      </c>
      <c r="AJ15" s="203">
        <f t="shared" si="27"/>
        <v>0.44314421433790741</v>
      </c>
      <c r="AK15" s="203">
        <f t="shared" si="27"/>
        <v>0.43128390689820673</v>
      </c>
      <c r="AL15" s="203">
        <f t="shared" si="27"/>
        <v>0.4197410286113934</v>
      </c>
      <c r="AM15" s="203">
        <f t="shared" si="27"/>
        <v>0.40850708380670886</v>
      </c>
      <c r="AN15" s="203">
        <f t="shared" si="27"/>
        <v>0.39757380419144417</v>
      </c>
      <c r="AO15" s="203">
        <f t="shared" si="27"/>
        <v>0.38693314276539575</v>
      </c>
      <c r="AP15" s="203">
        <f t="shared" si="27"/>
        <v>0.37657726789819534</v>
      </c>
      <c r="AQ15" s="203">
        <f t="shared" si="27"/>
        <v>0.36649855756515354</v>
      </c>
      <c r="AR15" s="203">
        <f t="shared" si="27"/>
        <v>0.35668959373737574</v>
      </c>
      <c r="AS15" s="203">
        <f t="shared" si="27"/>
        <v>0.34714315692202019</v>
      </c>
      <c r="AT15" s="203">
        <f t="shared" si="27"/>
        <v>0.33785222084868144</v>
      </c>
      <c r="AU15" s="203">
        <f t="shared" si="27"/>
        <v>0.32880994729798679</v>
      </c>
      <c r="AV15" s="203">
        <f t="shared" si="27"/>
        <v>0.32000968106860028</v>
      </c>
      <c r="AW15" s="203">
        <f t="shared" si="27"/>
        <v>0.31144494507892967</v>
      </c>
      <c r="AX15" s="203">
        <f t="shared" si="27"/>
        <v>0.30310943559993159</v>
      </c>
      <c r="AY15" s="203">
        <f t="shared" si="27"/>
        <v>0.29499701761550506</v>
      </c>
      <c r="AZ15" s="203">
        <f t="shared" si="27"/>
        <v>0.28710172030706094</v>
      </c>
      <c r="BA15" s="203">
        <f t="shared" si="27"/>
        <v>0.2794177326589401</v>
      </c>
      <c r="BB15" s="203">
        <f t="shared" si="27"/>
        <v>0.27193939918145021</v>
      </c>
      <c r="BC15" s="203">
        <f t="shared" si="27"/>
        <v>0.26466121574837004</v>
      </c>
      <c r="BD15" s="203"/>
    </row>
    <row r="16" spans="1:56" s="151" customFormat="1" ht="16">
      <c r="B16" s="204"/>
      <c r="D16" s="204"/>
      <c r="E16" s="205"/>
      <c r="F16" s="206"/>
      <c r="G16" s="206"/>
      <c r="H16" s="206"/>
      <c r="I16" s="206"/>
      <c r="J16" s="206"/>
      <c r="K16" s="206"/>
      <c r="L16" s="206"/>
      <c r="M16" s="206"/>
      <c r="N16" s="206"/>
      <c r="O16" s="206"/>
      <c r="P16" s="206"/>
      <c r="Q16" s="206"/>
      <c r="R16" s="206"/>
      <c r="S16" s="206"/>
      <c r="T16" s="206"/>
      <c r="U16" s="206"/>
      <c r="V16" s="206"/>
      <c r="W16" s="206"/>
      <c r="X16" s="206"/>
      <c r="Y16" s="206"/>
      <c r="Z16" s="206"/>
      <c r="AA16" s="206"/>
    </row>
    <row r="17" spans="1:56" s="151" customFormat="1" ht="16">
      <c r="A17" s="207" t="s">
        <v>40</v>
      </c>
      <c r="B17" s="208"/>
      <c r="C17" s="208"/>
      <c r="D17" s="209"/>
      <c r="E17" s="209"/>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0"/>
      <c r="AZ17" s="210"/>
      <c r="BA17" s="210"/>
      <c r="BB17" s="210"/>
      <c r="BC17" s="210"/>
      <c r="BD17" s="210"/>
    </row>
    <row r="18" spans="1:56" s="151" customFormat="1" ht="16">
      <c r="A18" s="169"/>
      <c r="B18" s="185"/>
      <c r="C18" s="189"/>
      <c r="D18" s="172"/>
      <c r="E18" s="172"/>
      <c r="F18" s="188"/>
      <c r="G18" s="188"/>
      <c r="H18" s="188"/>
      <c r="I18" s="188"/>
      <c r="J18" s="188"/>
      <c r="K18" s="188"/>
      <c r="L18" s="188"/>
      <c r="M18" s="188"/>
      <c r="N18" s="188"/>
      <c r="O18" s="188"/>
      <c r="P18" s="188"/>
      <c r="Q18" s="188"/>
      <c r="R18" s="188"/>
      <c r="S18" s="188"/>
      <c r="T18" s="188"/>
      <c r="U18" s="188"/>
      <c r="V18" s="188"/>
      <c r="W18" s="188"/>
      <c r="X18" s="188"/>
      <c r="Y18" s="188"/>
      <c r="Z18" s="188"/>
      <c r="AA18" s="188"/>
      <c r="BD18" s="210"/>
    </row>
    <row r="19" spans="1:56" s="151" customFormat="1" ht="16">
      <c r="A19" s="169"/>
      <c r="B19" s="157" t="s">
        <v>48</v>
      </c>
      <c r="C19" s="157"/>
      <c r="D19" s="157"/>
      <c r="E19" s="157"/>
      <c r="F19" s="157"/>
      <c r="G19" s="157"/>
      <c r="H19" s="157"/>
      <c r="I19" s="157"/>
      <c r="J19" s="157"/>
      <c r="K19" s="157"/>
      <c r="L19" s="157"/>
      <c r="M19" s="157"/>
      <c r="N19" s="157"/>
      <c r="O19" s="157"/>
      <c r="P19" s="157"/>
      <c r="Q19" s="157"/>
      <c r="R19" s="211"/>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210"/>
    </row>
    <row r="20" spans="1:56" s="151" customFormat="1" ht="16">
      <c r="A20" s="169"/>
      <c r="B20" s="185"/>
      <c r="C20" s="189"/>
      <c r="D20" s="172"/>
      <c r="E20" s="172"/>
      <c r="F20" s="188"/>
      <c r="G20" s="188"/>
      <c r="H20" s="188"/>
      <c r="I20" s="188"/>
      <c r="J20" s="188"/>
      <c r="K20" s="188"/>
      <c r="L20" s="188"/>
      <c r="M20" s="188"/>
      <c r="N20" s="188"/>
      <c r="O20" s="188"/>
      <c r="P20" s="188"/>
      <c r="Q20" s="188"/>
      <c r="R20" s="188"/>
      <c r="S20" s="188"/>
      <c r="T20" s="188"/>
      <c r="U20" s="188"/>
      <c r="V20" s="188"/>
      <c r="W20" s="188"/>
      <c r="X20" s="188"/>
      <c r="Y20" s="188"/>
      <c r="Z20" s="188"/>
      <c r="AA20" s="188"/>
      <c r="BD20" s="210"/>
    </row>
    <row r="21" spans="1:56" s="151" customFormat="1" ht="16">
      <c r="A21" s="169"/>
      <c r="B21" s="173" t="str">
        <f>altern1</f>
        <v>Name of Alternative 1</v>
      </c>
      <c r="C21" s="173"/>
      <c r="D21" s="212"/>
      <c r="E21" s="212"/>
      <c r="F21" s="213"/>
      <c r="G21" s="213"/>
      <c r="H21" s="213"/>
      <c r="I21" s="213"/>
      <c r="J21" s="213"/>
      <c r="K21" s="213"/>
      <c r="L21" s="213"/>
      <c r="M21" s="213"/>
      <c r="N21" s="213"/>
      <c r="O21" s="213"/>
      <c r="P21" s="213"/>
      <c r="Q21" s="213"/>
      <c r="R21" s="213"/>
      <c r="S21" s="213"/>
      <c r="T21" s="213"/>
      <c r="U21" s="213"/>
      <c r="V21" s="213"/>
      <c r="W21" s="213"/>
      <c r="X21" s="213"/>
      <c r="Y21" s="213"/>
      <c r="Z21" s="213"/>
      <c r="AA21" s="213"/>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4"/>
      <c r="BA21" s="214"/>
      <c r="BB21" s="214"/>
      <c r="BC21" s="214"/>
      <c r="BD21" s="210"/>
    </row>
    <row r="22" spans="1:56" s="151" customFormat="1" ht="19.5" customHeight="1">
      <c r="A22" s="169"/>
      <c r="C22" s="215"/>
      <c r="D22" s="216"/>
      <c r="E22" s="172"/>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7"/>
      <c r="BA22" s="217"/>
      <c r="BB22" s="217"/>
      <c r="BC22" s="217"/>
      <c r="BD22" s="210"/>
    </row>
    <row r="23" spans="1:56" s="151" customFormat="1" ht="16">
      <c r="A23" s="169"/>
      <c r="B23" s="189"/>
      <c r="C23" s="218" t="s">
        <v>18</v>
      </c>
      <c r="D23" s="219">
        <f>SUM(F23:BC23)</f>
        <v>0</v>
      </c>
      <c r="E23" s="220"/>
      <c r="F23" s="221">
        <f>ROUND('5 - LCCA Worksheet'!H51,-3)</f>
        <v>0</v>
      </c>
      <c r="G23" s="221">
        <f>ROUND('5 - LCCA Worksheet'!I51,-3)</f>
        <v>0</v>
      </c>
      <c r="H23" s="221">
        <f>ROUND('5 - LCCA Worksheet'!J51,-3)</f>
        <v>0</v>
      </c>
      <c r="I23" s="221">
        <f>ROUND('5 - LCCA Worksheet'!K51,-3)</f>
        <v>0</v>
      </c>
      <c r="J23" s="221">
        <f>ROUND('5 - LCCA Worksheet'!L51,-3)</f>
        <v>0</v>
      </c>
      <c r="K23" s="221">
        <f>ROUND('5 - LCCA Worksheet'!M51,-3)</f>
        <v>0</v>
      </c>
      <c r="L23" s="221">
        <f>ROUND('5 - LCCA Worksheet'!N51,-3)</f>
        <v>0</v>
      </c>
      <c r="M23" s="221">
        <f>ROUND('5 - LCCA Worksheet'!O51,-3)</f>
        <v>0</v>
      </c>
      <c r="N23" s="221">
        <f>ROUND('5 - LCCA Worksheet'!P51,-3)</f>
        <v>0</v>
      </c>
      <c r="O23" s="221">
        <f>ROUND('5 - LCCA Worksheet'!Q51,-3)</f>
        <v>0</v>
      </c>
      <c r="P23" s="221">
        <f>ROUND('5 - LCCA Worksheet'!R51,-3)</f>
        <v>0</v>
      </c>
      <c r="Q23" s="221">
        <f>ROUND('5 - LCCA Worksheet'!S51,-3)</f>
        <v>0</v>
      </c>
      <c r="R23" s="221">
        <f>ROUND('5 - LCCA Worksheet'!T51,-3)</f>
        <v>0</v>
      </c>
      <c r="S23" s="221">
        <f>ROUND('5 - LCCA Worksheet'!U51,-3)</f>
        <v>0</v>
      </c>
      <c r="T23" s="221">
        <f>ROUND('5 - LCCA Worksheet'!V51,-3)</f>
        <v>0</v>
      </c>
      <c r="U23" s="221">
        <f>ROUND('5 - LCCA Worksheet'!W51,-3)</f>
        <v>0</v>
      </c>
      <c r="V23" s="221">
        <f>ROUND('5 - LCCA Worksheet'!X51,-3)</f>
        <v>0</v>
      </c>
      <c r="W23" s="221">
        <f>ROUND('5 - LCCA Worksheet'!Y51,-3)</f>
        <v>0</v>
      </c>
      <c r="X23" s="221">
        <f>ROUND('5 - LCCA Worksheet'!Z51,-3)</f>
        <v>0</v>
      </c>
      <c r="Y23" s="221">
        <f>ROUND('5 - LCCA Worksheet'!AA51,-3)</f>
        <v>0</v>
      </c>
      <c r="Z23" s="221">
        <f>ROUND('5 - LCCA Worksheet'!AB51,-3)</f>
        <v>0</v>
      </c>
      <c r="AA23" s="221">
        <f>ROUND('5 - LCCA Worksheet'!AC51,-3)</f>
        <v>0</v>
      </c>
      <c r="AB23" s="221">
        <f>ROUND('5 - LCCA Worksheet'!AD51,-3)</f>
        <v>0</v>
      </c>
      <c r="AC23" s="221">
        <f>ROUND('5 - LCCA Worksheet'!AE51,-3)</f>
        <v>0</v>
      </c>
      <c r="AD23" s="221">
        <f>ROUND('5 - LCCA Worksheet'!AF51,-3)</f>
        <v>0</v>
      </c>
      <c r="AE23" s="221">
        <f>ROUND('5 - LCCA Worksheet'!AG51,-3)</f>
        <v>0</v>
      </c>
      <c r="AF23" s="221">
        <f>ROUND('5 - LCCA Worksheet'!AH51,-3)</f>
        <v>0</v>
      </c>
      <c r="AG23" s="221">
        <f>ROUND('5 - LCCA Worksheet'!AI51,-3)</f>
        <v>0</v>
      </c>
      <c r="AH23" s="221">
        <f>ROUND('5 - LCCA Worksheet'!AJ51,-3)</f>
        <v>0</v>
      </c>
      <c r="AI23" s="221">
        <f>ROUND('5 - LCCA Worksheet'!AK51,-3)</f>
        <v>0</v>
      </c>
      <c r="AJ23" s="221">
        <f>ROUND('5 - LCCA Worksheet'!AL51,-3)</f>
        <v>0</v>
      </c>
      <c r="AK23" s="221">
        <f>ROUND('5 - LCCA Worksheet'!AM51,-3)</f>
        <v>0</v>
      </c>
      <c r="AL23" s="221">
        <f>ROUND('5 - LCCA Worksheet'!AN51,-3)</f>
        <v>0</v>
      </c>
      <c r="AM23" s="221">
        <f>ROUND('5 - LCCA Worksheet'!AO51,-3)</f>
        <v>0</v>
      </c>
      <c r="AN23" s="221">
        <f>ROUND('5 - LCCA Worksheet'!AP51,-3)</f>
        <v>0</v>
      </c>
      <c r="AO23" s="221">
        <f>ROUND('5 - LCCA Worksheet'!AQ51,-3)</f>
        <v>0</v>
      </c>
      <c r="AP23" s="221">
        <f>ROUND('5 - LCCA Worksheet'!AR51,-3)</f>
        <v>0</v>
      </c>
      <c r="AQ23" s="221">
        <f>ROUND('5 - LCCA Worksheet'!AS51,-3)</f>
        <v>0</v>
      </c>
      <c r="AR23" s="221">
        <f>ROUND('5 - LCCA Worksheet'!AT51,-3)</f>
        <v>0</v>
      </c>
      <c r="AS23" s="221">
        <f>ROUND('5 - LCCA Worksheet'!AU51,-3)</f>
        <v>0</v>
      </c>
      <c r="AT23" s="221">
        <f>ROUND('5 - LCCA Worksheet'!AV51,-3)</f>
        <v>0</v>
      </c>
      <c r="AU23" s="221">
        <f>ROUND('5 - LCCA Worksheet'!AW51,-3)</f>
        <v>0</v>
      </c>
      <c r="AV23" s="221">
        <f>ROUND('5 - LCCA Worksheet'!AX51,-3)</f>
        <v>0</v>
      </c>
      <c r="AW23" s="221">
        <f>ROUND('5 - LCCA Worksheet'!AY51,-3)</f>
        <v>0</v>
      </c>
      <c r="AX23" s="221">
        <f>ROUND('5 - LCCA Worksheet'!AZ51,-3)</f>
        <v>0</v>
      </c>
      <c r="AY23" s="221">
        <f>ROUND('5 - LCCA Worksheet'!BA51,-3)</f>
        <v>0</v>
      </c>
      <c r="AZ23" s="221">
        <f>ROUND('5 - LCCA Worksheet'!BB51,-3)</f>
        <v>0</v>
      </c>
      <c r="BA23" s="221">
        <f>ROUND('5 - LCCA Worksheet'!BC51,-3)</f>
        <v>0</v>
      </c>
      <c r="BB23" s="221">
        <f>ROUND('5 - LCCA Worksheet'!BD51,-3)</f>
        <v>0</v>
      </c>
      <c r="BC23" s="221">
        <f>ROUND('5 - LCCA Worksheet'!BE51,-3)</f>
        <v>0</v>
      </c>
      <c r="BD23" s="210"/>
    </row>
    <row r="24" spans="1:56" s="151" customFormat="1" ht="16">
      <c r="A24" s="169"/>
      <c r="B24" s="189"/>
      <c r="C24" s="218" t="s">
        <v>19</v>
      </c>
      <c r="D24" s="219">
        <f t="shared" ref="D24:D27" si="28">SUM(F24:BC24)</f>
        <v>0</v>
      </c>
      <c r="E24" s="220"/>
      <c r="F24" s="221">
        <f>ROUND('5 - LCCA Worksheet'!H52,-3)</f>
        <v>0</v>
      </c>
      <c r="G24" s="221">
        <f>ROUND('5 - LCCA Worksheet'!I52,-3)</f>
        <v>0</v>
      </c>
      <c r="H24" s="221">
        <f>ROUND('5 - LCCA Worksheet'!J52,-3)</f>
        <v>0</v>
      </c>
      <c r="I24" s="221">
        <f>ROUND('5 - LCCA Worksheet'!K52,-3)</f>
        <v>0</v>
      </c>
      <c r="J24" s="221">
        <f>ROUND('5 - LCCA Worksheet'!L52,-3)</f>
        <v>0</v>
      </c>
      <c r="K24" s="221">
        <f>ROUND('5 - LCCA Worksheet'!M52,-3)</f>
        <v>0</v>
      </c>
      <c r="L24" s="221">
        <f>ROUND('5 - LCCA Worksheet'!N52,-3)</f>
        <v>0</v>
      </c>
      <c r="M24" s="221">
        <f>ROUND('5 - LCCA Worksheet'!O52,-3)</f>
        <v>0</v>
      </c>
      <c r="N24" s="221">
        <f>ROUND('5 - LCCA Worksheet'!P52,-3)</f>
        <v>0</v>
      </c>
      <c r="O24" s="221">
        <f>ROUND('5 - LCCA Worksheet'!Q52,-3)</f>
        <v>0</v>
      </c>
      <c r="P24" s="221">
        <f>ROUND('5 - LCCA Worksheet'!R52,-3)</f>
        <v>0</v>
      </c>
      <c r="Q24" s="221">
        <f>ROUND('5 - LCCA Worksheet'!S52,-3)</f>
        <v>0</v>
      </c>
      <c r="R24" s="221">
        <f>ROUND('5 - LCCA Worksheet'!T52,-3)</f>
        <v>0</v>
      </c>
      <c r="S24" s="221">
        <f>ROUND('5 - LCCA Worksheet'!U52,-3)</f>
        <v>0</v>
      </c>
      <c r="T24" s="221">
        <f>ROUND('5 - LCCA Worksheet'!V52,-3)</f>
        <v>0</v>
      </c>
      <c r="U24" s="221">
        <f>ROUND('5 - LCCA Worksheet'!W52,-3)</f>
        <v>0</v>
      </c>
      <c r="V24" s="221">
        <f>ROUND('5 - LCCA Worksheet'!X52,-3)</f>
        <v>0</v>
      </c>
      <c r="W24" s="221">
        <f>ROUND('5 - LCCA Worksheet'!Y52,-3)</f>
        <v>0</v>
      </c>
      <c r="X24" s="221">
        <f>ROUND('5 - LCCA Worksheet'!Z52,-3)</f>
        <v>0</v>
      </c>
      <c r="Y24" s="221">
        <f>ROUND('5 - LCCA Worksheet'!AA52,-3)</f>
        <v>0</v>
      </c>
      <c r="Z24" s="221">
        <f>ROUND('5 - LCCA Worksheet'!AB52,-3)</f>
        <v>0</v>
      </c>
      <c r="AA24" s="221">
        <f>ROUND('5 - LCCA Worksheet'!AC52,-3)</f>
        <v>0</v>
      </c>
      <c r="AB24" s="221">
        <f>ROUND('5 - LCCA Worksheet'!AD52,-3)</f>
        <v>0</v>
      </c>
      <c r="AC24" s="221">
        <f>ROUND('5 - LCCA Worksheet'!AE52,-3)</f>
        <v>0</v>
      </c>
      <c r="AD24" s="221">
        <f>ROUND('5 - LCCA Worksheet'!AF52,-3)</f>
        <v>0</v>
      </c>
      <c r="AE24" s="221">
        <f>ROUND('5 - LCCA Worksheet'!AG52,-3)</f>
        <v>0</v>
      </c>
      <c r="AF24" s="221">
        <f>ROUND('5 - LCCA Worksheet'!AH52,-3)</f>
        <v>0</v>
      </c>
      <c r="AG24" s="221">
        <f>ROUND('5 - LCCA Worksheet'!AI52,-3)</f>
        <v>0</v>
      </c>
      <c r="AH24" s="221">
        <f>ROUND('5 - LCCA Worksheet'!AJ52,-3)</f>
        <v>0</v>
      </c>
      <c r="AI24" s="221">
        <f>ROUND('5 - LCCA Worksheet'!AK52,-3)</f>
        <v>0</v>
      </c>
      <c r="AJ24" s="221">
        <f>ROUND('5 - LCCA Worksheet'!AL52,-3)</f>
        <v>0</v>
      </c>
      <c r="AK24" s="221">
        <f>ROUND('5 - LCCA Worksheet'!AM52,-3)</f>
        <v>0</v>
      </c>
      <c r="AL24" s="221">
        <f>ROUND('5 - LCCA Worksheet'!AN52,-3)</f>
        <v>0</v>
      </c>
      <c r="AM24" s="221">
        <f>ROUND('5 - LCCA Worksheet'!AO52,-3)</f>
        <v>0</v>
      </c>
      <c r="AN24" s="221">
        <f>ROUND('5 - LCCA Worksheet'!AP52,-3)</f>
        <v>0</v>
      </c>
      <c r="AO24" s="221">
        <f>ROUND('5 - LCCA Worksheet'!AQ52,-3)</f>
        <v>0</v>
      </c>
      <c r="AP24" s="221">
        <f>ROUND('5 - LCCA Worksheet'!AR52,-3)</f>
        <v>0</v>
      </c>
      <c r="AQ24" s="221">
        <f>ROUND('5 - LCCA Worksheet'!AS52,-3)</f>
        <v>0</v>
      </c>
      <c r="AR24" s="221">
        <f>ROUND('5 - LCCA Worksheet'!AT52,-3)</f>
        <v>0</v>
      </c>
      <c r="AS24" s="221">
        <f>ROUND('5 - LCCA Worksheet'!AU52,-3)</f>
        <v>0</v>
      </c>
      <c r="AT24" s="221">
        <f>ROUND('5 - LCCA Worksheet'!AV52,-3)</f>
        <v>0</v>
      </c>
      <c r="AU24" s="221">
        <f>ROUND('5 - LCCA Worksheet'!AW52,-3)</f>
        <v>0</v>
      </c>
      <c r="AV24" s="221">
        <f>ROUND('5 - LCCA Worksheet'!AX52,-3)</f>
        <v>0</v>
      </c>
      <c r="AW24" s="221">
        <f>ROUND('5 - LCCA Worksheet'!AY52,-3)</f>
        <v>0</v>
      </c>
      <c r="AX24" s="221">
        <f>ROUND('5 - LCCA Worksheet'!AZ52,-3)</f>
        <v>0</v>
      </c>
      <c r="AY24" s="221">
        <f>ROUND('5 - LCCA Worksheet'!BA52,-3)</f>
        <v>0</v>
      </c>
      <c r="AZ24" s="221">
        <f>ROUND('5 - LCCA Worksheet'!BB52,-3)</f>
        <v>0</v>
      </c>
      <c r="BA24" s="221">
        <f>ROUND('5 - LCCA Worksheet'!BC52,-3)</f>
        <v>0</v>
      </c>
      <c r="BB24" s="221">
        <f>ROUND('5 - LCCA Worksheet'!BD52,-3)</f>
        <v>0</v>
      </c>
      <c r="BC24" s="221">
        <f>ROUND('5 - LCCA Worksheet'!BE52,-3)</f>
        <v>0</v>
      </c>
      <c r="BD24" s="210"/>
    </row>
    <row r="25" spans="1:56" s="151" customFormat="1" ht="16">
      <c r="A25" s="169"/>
      <c r="B25" s="189"/>
      <c r="C25" s="218" t="s">
        <v>20</v>
      </c>
      <c r="D25" s="219">
        <f t="shared" si="28"/>
        <v>0</v>
      </c>
      <c r="E25" s="220"/>
      <c r="F25" s="221">
        <f>ROUND('5 - LCCA Worksheet'!H53,-3)</f>
        <v>0</v>
      </c>
      <c r="G25" s="221">
        <f>ROUND('5 - LCCA Worksheet'!I53,-3)</f>
        <v>0</v>
      </c>
      <c r="H25" s="221">
        <f>ROUND('5 - LCCA Worksheet'!J53,-3)</f>
        <v>0</v>
      </c>
      <c r="I25" s="221">
        <f>ROUND('5 - LCCA Worksheet'!K53,-3)</f>
        <v>0</v>
      </c>
      <c r="J25" s="221">
        <f>ROUND('5 - LCCA Worksheet'!L53,-3)</f>
        <v>0</v>
      </c>
      <c r="K25" s="221">
        <f>ROUND('5 - LCCA Worksheet'!M53,-3)</f>
        <v>0</v>
      </c>
      <c r="L25" s="221">
        <f>ROUND('5 - LCCA Worksheet'!N53,-3)</f>
        <v>0</v>
      </c>
      <c r="M25" s="221">
        <f>ROUND('5 - LCCA Worksheet'!O53,-3)</f>
        <v>0</v>
      </c>
      <c r="N25" s="221">
        <f>ROUND('5 - LCCA Worksheet'!P53,-3)</f>
        <v>0</v>
      </c>
      <c r="O25" s="221">
        <f>ROUND('5 - LCCA Worksheet'!Q53,-3)</f>
        <v>0</v>
      </c>
      <c r="P25" s="221">
        <f>ROUND('5 - LCCA Worksheet'!R53,-3)</f>
        <v>0</v>
      </c>
      <c r="Q25" s="221">
        <f>ROUND('5 - LCCA Worksheet'!S53,-3)</f>
        <v>0</v>
      </c>
      <c r="R25" s="221">
        <f>ROUND('5 - LCCA Worksheet'!T53,-3)</f>
        <v>0</v>
      </c>
      <c r="S25" s="221">
        <f>ROUND('5 - LCCA Worksheet'!U53,-3)</f>
        <v>0</v>
      </c>
      <c r="T25" s="221">
        <f>ROUND('5 - LCCA Worksheet'!V53,-3)</f>
        <v>0</v>
      </c>
      <c r="U25" s="221">
        <f>ROUND('5 - LCCA Worksheet'!W53,-3)</f>
        <v>0</v>
      </c>
      <c r="V25" s="221">
        <f>ROUND('5 - LCCA Worksheet'!X53,-3)</f>
        <v>0</v>
      </c>
      <c r="W25" s="221">
        <f>ROUND('5 - LCCA Worksheet'!Y53,-3)</f>
        <v>0</v>
      </c>
      <c r="X25" s="221">
        <f>ROUND('5 - LCCA Worksheet'!Z53,-3)</f>
        <v>0</v>
      </c>
      <c r="Y25" s="221">
        <f>ROUND('5 - LCCA Worksheet'!AA53,-3)</f>
        <v>0</v>
      </c>
      <c r="Z25" s="221">
        <f>ROUND('5 - LCCA Worksheet'!AB53,-3)</f>
        <v>0</v>
      </c>
      <c r="AA25" s="221">
        <f>ROUND('5 - LCCA Worksheet'!AC53,-3)</f>
        <v>0</v>
      </c>
      <c r="AB25" s="221">
        <f>ROUND('5 - LCCA Worksheet'!AD53,-3)</f>
        <v>0</v>
      </c>
      <c r="AC25" s="221">
        <f>ROUND('5 - LCCA Worksheet'!AE53,-3)</f>
        <v>0</v>
      </c>
      <c r="AD25" s="221">
        <f>ROUND('5 - LCCA Worksheet'!AF53,-3)</f>
        <v>0</v>
      </c>
      <c r="AE25" s="221">
        <f>ROUND('5 - LCCA Worksheet'!AG53,-3)</f>
        <v>0</v>
      </c>
      <c r="AF25" s="221">
        <f>ROUND('5 - LCCA Worksheet'!AH53,-3)</f>
        <v>0</v>
      </c>
      <c r="AG25" s="221">
        <f>ROUND('5 - LCCA Worksheet'!AI53,-3)</f>
        <v>0</v>
      </c>
      <c r="AH25" s="221">
        <f>ROUND('5 - LCCA Worksheet'!AJ53,-3)</f>
        <v>0</v>
      </c>
      <c r="AI25" s="221">
        <f>ROUND('5 - LCCA Worksheet'!AK53,-3)</f>
        <v>0</v>
      </c>
      <c r="AJ25" s="221">
        <f>ROUND('5 - LCCA Worksheet'!AL53,-3)</f>
        <v>0</v>
      </c>
      <c r="AK25" s="221">
        <f>ROUND('5 - LCCA Worksheet'!AM53,-3)</f>
        <v>0</v>
      </c>
      <c r="AL25" s="221">
        <f>ROUND('5 - LCCA Worksheet'!AN53,-3)</f>
        <v>0</v>
      </c>
      <c r="AM25" s="221">
        <f>ROUND('5 - LCCA Worksheet'!AO53,-3)</f>
        <v>0</v>
      </c>
      <c r="AN25" s="221">
        <f>ROUND('5 - LCCA Worksheet'!AP53,-3)</f>
        <v>0</v>
      </c>
      <c r="AO25" s="221">
        <f>ROUND('5 - LCCA Worksheet'!AQ53,-3)</f>
        <v>0</v>
      </c>
      <c r="AP25" s="221">
        <f>ROUND('5 - LCCA Worksheet'!AR53,-3)</f>
        <v>0</v>
      </c>
      <c r="AQ25" s="221">
        <f>ROUND('5 - LCCA Worksheet'!AS53,-3)</f>
        <v>0</v>
      </c>
      <c r="AR25" s="221">
        <f>ROUND('5 - LCCA Worksheet'!AT53,-3)</f>
        <v>0</v>
      </c>
      <c r="AS25" s="221">
        <f>ROUND('5 - LCCA Worksheet'!AU53,-3)</f>
        <v>0</v>
      </c>
      <c r="AT25" s="221">
        <f>ROUND('5 - LCCA Worksheet'!AV53,-3)</f>
        <v>0</v>
      </c>
      <c r="AU25" s="221">
        <f>ROUND('5 - LCCA Worksheet'!AW53,-3)</f>
        <v>0</v>
      </c>
      <c r="AV25" s="221">
        <f>ROUND('5 - LCCA Worksheet'!AX53,-3)</f>
        <v>0</v>
      </c>
      <c r="AW25" s="221">
        <f>ROUND('5 - LCCA Worksheet'!AY53,-3)</f>
        <v>0</v>
      </c>
      <c r="AX25" s="221">
        <f>ROUND('5 - LCCA Worksheet'!AZ53,-3)</f>
        <v>0</v>
      </c>
      <c r="AY25" s="221">
        <f>ROUND('5 - LCCA Worksheet'!BA53,-3)</f>
        <v>0</v>
      </c>
      <c r="AZ25" s="221">
        <f>ROUND('5 - LCCA Worksheet'!BB53,-3)</f>
        <v>0</v>
      </c>
      <c r="BA25" s="221">
        <f>ROUND('5 - LCCA Worksheet'!BC53,-3)</f>
        <v>0</v>
      </c>
      <c r="BB25" s="221">
        <f>ROUND('5 - LCCA Worksheet'!BD53,-3)</f>
        <v>0</v>
      </c>
      <c r="BC25" s="221">
        <f>ROUND('5 - LCCA Worksheet'!BE53,-3)</f>
        <v>0</v>
      </c>
      <c r="BD25" s="210"/>
    </row>
    <row r="26" spans="1:56" s="151" customFormat="1" ht="16">
      <c r="A26" s="169"/>
      <c r="B26" s="189"/>
      <c r="C26" s="218" t="s">
        <v>22</v>
      </c>
      <c r="D26" s="219">
        <f t="shared" si="28"/>
        <v>0</v>
      </c>
      <c r="E26" s="222"/>
      <c r="F26" s="221">
        <f>ROUND('5 - LCCA Worksheet'!H54,-3)</f>
        <v>0</v>
      </c>
      <c r="G26" s="221">
        <f>ROUND('5 - LCCA Worksheet'!I54,-3)</f>
        <v>0</v>
      </c>
      <c r="H26" s="221">
        <f>ROUND('5 - LCCA Worksheet'!J54,-3)</f>
        <v>0</v>
      </c>
      <c r="I26" s="221">
        <f>ROUND('5 - LCCA Worksheet'!K54,-3)</f>
        <v>0</v>
      </c>
      <c r="J26" s="221">
        <f>ROUND('5 - LCCA Worksheet'!L54,-3)</f>
        <v>0</v>
      </c>
      <c r="K26" s="221">
        <f>ROUND('5 - LCCA Worksheet'!M54,-3)</f>
        <v>0</v>
      </c>
      <c r="L26" s="221">
        <f>ROUND('5 - LCCA Worksheet'!N54,-3)</f>
        <v>0</v>
      </c>
      <c r="M26" s="221">
        <f>ROUND('5 - LCCA Worksheet'!O54,-3)</f>
        <v>0</v>
      </c>
      <c r="N26" s="221">
        <f>ROUND('5 - LCCA Worksheet'!P54,-3)</f>
        <v>0</v>
      </c>
      <c r="O26" s="221">
        <f>ROUND('5 - LCCA Worksheet'!Q54,-3)</f>
        <v>0</v>
      </c>
      <c r="P26" s="221">
        <f>ROUND('5 - LCCA Worksheet'!R54,-3)</f>
        <v>0</v>
      </c>
      <c r="Q26" s="221">
        <f>ROUND('5 - LCCA Worksheet'!S54,-3)</f>
        <v>0</v>
      </c>
      <c r="R26" s="221">
        <f>ROUND('5 - LCCA Worksheet'!T54,-3)</f>
        <v>0</v>
      </c>
      <c r="S26" s="221">
        <f>ROUND('5 - LCCA Worksheet'!U54,-3)</f>
        <v>0</v>
      </c>
      <c r="T26" s="221">
        <f>ROUND('5 - LCCA Worksheet'!V54,-3)</f>
        <v>0</v>
      </c>
      <c r="U26" s="221">
        <f>ROUND('5 - LCCA Worksheet'!W54,-3)</f>
        <v>0</v>
      </c>
      <c r="V26" s="221">
        <f>ROUND('5 - LCCA Worksheet'!X54,-3)</f>
        <v>0</v>
      </c>
      <c r="W26" s="221">
        <f>ROUND('5 - LCCA Worksheet'!Y54,-3)</f>
        <v>0</v>
      </c>
      <c r="X26" s="221">
        <f>ROUND('5 - LCCA Worksheet'!Z54,-3)</f>
        <v>0</v>
      </c>
      <c r="Y26" s="221">
        <f>ROUND('5 - LCCA Worksheet'!AA54,-3)</f>
        <v>0</v>
      </c>
      <c r="Z26" s="221">
        <f>ROUND('5 - LCCA Worksheet'!AB54,-3)</f>
        <v>0</v>
      </c>
      <c r="AA26" s="221">
        <f>ROUND('5 - LCCA Worksheet'!AC54,-3)</f>
        <v>0</v>
      </c>
      <c r="AB26" s="221">
        <f>ROUND('5 - LCCA Worksheet'!AD54,-3)</f>
        <v>0</v>
      </c>
      <c r="AC26" s="221">
        <f>ROUND('5 - LCCA Worksheet'!AE54,-3)</f>
        <v>0</v>
      </c>
      <c r="AD26" s="221">
        <f>ROUND('5 - LCCA Worksheet'!AF54,-3)</f>
        <v>0</v>
      </c>
      <c r="AE26" s="221">
        <f>ROUND('5 - LCCA Worksheet'!AG54,-3)</f>
        <v>0</v>
      </c>
      <c r="AF26" s="221">
        <f>ROUND('5 - LCCA Worksheet'!AH54,-3)</f>
        <v>0</v>
      </c>
      <c r="AG26" s="221">
        <f>ROUND('5 - LCCA Worksheet'!AI54,-3)</f>
        <v>0</v>
      </c>
      <c r="AH26" s="221">
        <f>ROUND('5 - LCCA Worksheet'!AJ54,-3)</f>
        <v>0</v>
      </c>
      <c r="AI26" s="221">
        <f>ROUND('5 - LCCA Worksheet'!AK54,-3)</f>
        <v>0</v>
      </c>
      <c r="AJ26" s="221">
        <f>ROUND('5 - LCCA Worksheet'!AL54,-3)</f>
        <v>0</v>
      </c>
      <c r="AK26" s="221">
        <f>ROUND('5 - LCCA Worksheet'!AM54,-3)</f>
        <v>0</v>
      </c>
      <c r="AL26" s="221">
        <f>ROUND('5 - LCCA Worksheet'!AN54,-3)</f>
        <v>0</v>
      </c>
      <c r="AM26" s="221">
        <f>ROUND('5 - LCCA Worksheet'!AO54,-3)</f>
        <v>0</v>
      </c>
      <c r="AN26" s="221">
        <f>ROUND('5 - LCCA Worksheet'!AP54,-3)</f>
        <v>0</v>
      </c>
      <c r="AO26" s="221">
        <f>ROUND('5 - LCCA Worksheet'!AQ54,-3)</f>
        <v>0</v>
      </c>
      <c r="AP26" s="221">
        <f>ROUND('5 - LCCA Worksheet'!AR54,-3)</f>
        <v>0</v>
      </c>
      <c r="AQ26" s="221">
        <f>ROUND('5 - LCCA Worksheet'!AS54,-3)</f>
        <v>0</v>
      </c>
      <c r="AR26" s="221">
        <f>ROUND('5 - LCCA Worksheet'!AT54,-3)</f>
        <v>0</v>
      </c>
      <c r="AS26" s="221">
        <f>ROUND('5 - LCCA Worksheet'!AU54,-3)</f>
        <v>0</v>
      </c>
      <c r="AT26" s="221">
        <f>ROUND('5 - LCCA Worksheet'!AV54,-3)</f>
        <v>0</v>
      </c>
      <c r="AU26" s="221">
        <f>ROUND('5 - LCCA Worksheet'!AW54,-3)</f>
        <v>0</v>
      </c>
      <c r="AV26" s="221">
        <f>ROUND('5 - LCCA Worksheet'!AX54,-3)</f>
        <v>0</v>
      </c>
      <c r="AW26" s="221">
        <f>ROUND('5 - LCCA Worksheet'!AY54,-3)</f>
        <v>0</v>
      </c>
      <c r="AX26" s="221">
        <f>ROUND('5 - LCCA Worksheet'!AZ54,-3)</f>
        <v>0</v>
      </c>
      <c r="AY26" s="221">
        <f>ROUND('5 - LCCA Worksheet'!BA54,-3)</f>
        <v>0</v>
      </c>
      <c r="AZ26" s="221">
        <f>ROUND('5 - LCCA Worksheet'!BB54,-3)</f>
        <v>0</v>
      </c>
      <c r="BA26" s="221">
        <f>ROUND('5 - LCCA Worksheet'!BC54,-3)</f>
        <v>0</v>
      </c>
      <c r="BB26" s="221">
        <f>ROUND('5 - LCCA Worksheet'!BD54,-3)</f>
        <v>0</v>
      </c>
      <c r="BC26" s="221">
        <f>ROUND('5 - LCCA Worksheet'!BE54,-3)</f>
        <v>0</v>
      </c>
      <c r="BD26" s="210"/>
    </row>
    <row r="27" spans="1:56" s="151" customFormat="1" ht="16">
      <c r="A27" s="169"/>
      <c r="B27" s="189"/>
      <c r="C27" s="218" t="s">
        <v>50</v>
      </c>
      <c r="D27" s="219">
        <f t="shared" si="28"/>
        <v>0</v>
      </c>
      <c r="E27" s="222"/>
      <c r="F27" s="221">
        <f t="shared" ref="F27:AD27" si="29">SUM(F23:F25)-F26</f>
        <v>0</v>
      </c>
      <c r="G27" s="221">
        <f t="shared" si="29"/>
        <v>0</v>
      </c>
      <c r="H27" s="221">
        <f t="shared" si="29"/>
        <v>0</v>
      </c>
      <c r="I27" s="221">
        <f t="shared" si="29"/>
        <v>0</v>
      </c>
      <c r="J27" s="221">
        <f t="shared" si="29"/>
        <v>0</v>
      </c>
      <c r="K27" s="221">
        <f t="shared" si="29"/>
        <v>0</v>
      </c>
      <c r="L27" s="221">
        <f t="shared" si="29"/>
        <v>0</v>
      </c>
      <c r="M27" s="221">
        <f t="shared" si="29"/>
        <v>0</v>
      </c>
      <c r="N27" s="221">
        <f t="shared" si="29"/>
        <v>0</v>
      </c>
      <c r="O27" s="221">
        <f t="shared" si="29"/>
        <v>0</v>
      </c>
      <c r="P27" s="221">
        <f t="shared" si="29"/>
        <v>0</v>
      </c>
      <c r="Q27" s="221">
        <f t="shared" si="29"/>
        <v>0</v>
      </c>
      <c r="R27" s="221">
        <f t="shared" si="29"/>
        <v>0</v>
      </c>
      <c r="S27" s="221">
        <f t="shared" si="29"/>
        <v>0</v>
      </c>
      <c r="T27" s="221">
        <f t="shared" si="29"/>
        <v>0</v>
      </c>
      <c r="U27" s="221">
        <f t="shared" si="29"/>
        <v>0</v>
      </c>
      <c r="V27" s="221">
        <f t="shared" si="29"/>
        <v>0</v>
      </c>
      <c r="W27" s="221">
        <f t="shared" si="29"/>
        <v>0</v>
      </c>
      <c r="X27" s="221">
        <f t="shared" si="29"/>
        <v>0</v>
      </c>
      <c r="Y27" s="221">
        <f t="shared" si="29"/>
        <v>0</v>
      </c>
      <c r="Z27" s="221">
        <f t="shared" si="29"/>
        <v>0</v>
      </c>
      <c r="AA27" s="221">
        <f t="shared" si="29"/>
        <v>0</v>
      </c>
      <c r="AB27" s="221">
        <f t="shared" si="29"/>
        <v>0</v>
      </c>
      <c r="AC27" s="221">
        <f t="shared" si="29"/>
        <v>0</v>
      </c>
      <c r="AD27" s="221">
        <f t="shared" si="29"/>
        <v>0</v>
      </c>
      <c r="AE27" s="221">
        <f t="shared" ref="AE27:BC27" si="30">SUM(AE23:AE25)-AE26</f>
        <v>0</v>
      </c>
      <c r="AF27" s="221">
        <f t="shared" si="30"/>
        <v>0</v>
      </c>
      <c r="AG27" s="221">
        <f t="shared" si="30"/>
        <v>0</v>
      </c>
      <c r="AH27" s="221">
        <f t="shared" si="30"/>
        <v>0</v>
      </c>
      <c r="AI27" s="221">
        <f t="shared" si="30"/>
        <v>0</v>
      </c>
      <c r="AJ27" s="221">
        <f t="shared" si="30"/>
        <v>0</v>
      </c>
      <c r="AK27" s="221">
        <f t="shared" si="30"/>
        <v>0</v>
      </c>
      <c r="AL27" s="221">
        <f t="shared" si="30"/>
        <v>0</v>
      </c>
      <c r="AM27" s="221">
        <f t="shared" si="30"/>
        <v>0</v>
      </c>
      <c r="AN27" s="221">
        <f t="shared" si="30"/>
        <v>0</v>
      </c>
      <c r="AO27" s="221">
        <f t="shared" si="30"/>
        <v>0</v>
      </c>
      <c r="AP27" s="221">
        <f t="shared" si="30"/>
        <v>0</v>
      </c>
      <c r="AQ27" s="221">
        <f t="shared" si="30"/>
        <v>0</v>
      </c>
      <c r="AR27" s="221">
        <f t="shared" si="30"/>
        <v>0</v>
      </c>
      <c r="AS27" s="221">
        <f t="shared" si="30"/>
        <v>0</v>
      </c>
      <c r="AT27" s="221">
        <f t="shared" si="30"/>
        <v>0</v>
      </c>
      <c r="AU27" s="221">
        <f t="shared" si="30"/>
        <v>0</v>
      </c>
      <c r="AV27" s="221">
        <f t="shared" si="30"/>
        <v>0</v>
      </c>
      <c r="AW27" s="221">
        <f t="shared" si="30"/>
        <v>0</v>
      </c>
      <c r="AX27" s="221">
        <f t="shared" si="30"/>
        <v>0</v>
      </c>
      <c r="AY27" s="221">
        <f t="shared" si="30"/>
        <v>0</v>
      </c>
      <c r="AZ27" s="221">
        <f t="shared" si="30"/>
        <v>0</v>
      </c>
      <c r="BA27" s="221">
        <f t="shared" si="30"/>
        <v>0</v>
      </c>
      <c r="BB27" s="221">
        <f t="shared" si="30"/>
        <v>0</v>
      </c>
      <c r="BC27" s="221">
        <f t="shared" si="30"/>
        <v>0</v>
      </c>
      <c r="BD27" s="210"/>
    </row>
    <row r="28" spans="1:56" s="151" customFormat="1" ht="16">
      <c r="A28" s="169"/>
      <c r="B28" s="189"/>
      <c r="C28" s="215"/>
      <c r="D28" s="204"/>
      <c r="E28" s="223"/>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210"/>
    </row>
    <row r="29" spans="1:56" s="151" customFormat="1" ht="16">
      <c r="A29" s="169"/>
      <c r="B29" s="173" t="str">
        <f>altern2</f>
        <v>Name of Alternative 2</v>
      </c>
      <c r="C29" s="173"/>
      <c r="D29" s="173"/>
      <c r="E29" s="173"/>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224"/>
      <c r="AQ29" s="224"/>
      <c r="AR29" s="224"/>
      <c r="AS29" s="224"/>
      <c r="AT29" s="224"/>
      <c r="AU29" s="224"/>
      <c r="AV29" s="224"/>
      <c r="AW29" s="224"/>
      <c r="AX29" s="224"/>
      <c r="AY29" s="224"/>
      <c r="AZ29" s="224"/>
      <c r="BA29" s="224"/>
      <c r="BB29" s="224"/>
      <c r="BC29" s="224"/>
      <c r="BD29" s="210"/>
    </row>
    <row r="30" spans="1:56" s="151" customFormat="1" ht="16">
      <c r="A30" s="169"/>
      <c r="B30" s="189"/>
      <c r="C30" s="215"/>
      <c r="D30" s="204"/>
      <c r="E30" s="223"/>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5"/>
      <c r="AW30" s="195"/>
      <c r="AX30" s="195"/>
      <c r="AY30" s="195"/>
      <c r="AZ30" s="195"/>
      <c r="BA30" s="195"/>
      <c r="BB30" s="195"/>
      <c r="BC30" s="195"/>
      <c r="BD30" s="210"/>
    </row>
    <row r="31" spans="1:56" s="151" customFormat="1" ht="16">
      <c r="A31" s="169"/>
      <c r="B31" s="189"/>
      <c r="C31" s="218" t="s">
        <v>18</v>
      </c>
      <c r="D31" s="219">
        <f>SUM(F31:BC31)</f>
        <v>0</v>
      </c>
      <c r="E31" s="223"/>
      <c r="F31" s="221">
        <f>ROUND('5 - LCCA Worksheet'!H58,-3)</f>
        <v>0</v>
      </c>
      <c r="G31" s="221">
        <f>ROUND('5 - LCCA Worksheet'!I58,-3)</f>
        <v>0</v>
      </c>
      <c r="H31" s="221">
        <f>ROUND('5 - LCCA Worksheet'!J58,-3)</f>
        <v>0</v>
      </c>
      <c r="I31" s="221">
        <f>ROUND('5 - LCCA Worksheet'!K58,-3)</f>
        <v>0</v>
      </c>
      <c r="J31" s="221">
        <f>ROUND('5 - LCCA Worksheet'!L58,-3)</f>
        <v>0</v>
      </c>
      <c r="K31" s="221">
        <f>ROUND('5 - LCCA Worksheet'!M58,-3)</f>
        <v>0</v>
      </c>
      <c r="L31" s="221">
        <f>ROUND('5 - LCCA Worksheet'!N58,-3)</f>
        <v>0</v>
      </c>
      <c r="M31" s="221">
        <f>ROUND('5 - LCCA Worksheet'!O58,-3)</f>
        <v>0</v>
      </c>
      <c r="N31" s="221">
        <f>ROUND('5 - LCCA Worksheet'!P58,-3)</f>
        <v>0</v>
      </c>
      <c r="O31" s="221">
        <f>ROUND('5 - LCCA Worksheet'!Q58,-3)</f>
        <v>0</v>
      </c>
      <c r="P31" s="221">
        <f>ROUND('5 - LCCA Worksheet'!R58,-3)</f>
        <v>0</v>
      </c>
      <c r="Q31" s="221">
        <f>ROUND('5 - LCCA Worksheet'!S58,-3)</f>
        <v>0</v>
      </c>
      <c r="R31" s="221">
        <f>ROUND('5 - LCCA Worksheet'!T58,-3)</f>
        <v>0</v>
      </c>
      <c r="S31" s="221">
        <f>ROUND('5 - LCCA Worksheet'!U58,-3)</f>
        <v>0</v>
      </c>
      <c r="T31" s="221">
        <f>ROUND('5 - LCCA Worksheet'!V58,-3)</f>
        <v>0</v>
      </c>
      <c r="U31" s="221">
        <f>ROUND('5 - LCCA Worksheet'!W58,-3)</f>
        <v>0</v>
      </c>
      <c r="V31" s="221">
        <f>ROUND('5 - LCCA Worksheet'!X58,-3)</f>
        <v>0</v>
      </c>
      <c r="W31" s="221">
        <f>ROUND('5 - LCCA Worksheet'!Y58,-3)</f>
        <v>0</v>
      </c>
      <c r="X31" s="221">
        <f>ROUND('5 - LCCA Worksheet'!Z58,-3)</f>
        <v>0</v>
      </c>
      <c r="Y31" s="221">
        <f>ROUND('5 - LCCA Worksheet'!AA58,-3)</f>
        <v>0</v>
      </c>
      <c r="Z31" s="221">
        <f>ROUND('5 - LCCA Worksheet'!AB58,-3)</f>
        <v>0</v>
      </c>
      <c r="AA31" s="221">
        <f>ROUND('5 - LCCA Worksheet'!AC58,-3)</f>
        <v>0</v>
      </c>
      <c r="AB31" s="221">
        <f>ROUND('5 - LCCA Worksheet'!AD58,-3)</f>
        <v>0</v>
      </c>
      <c r="AC31" s="221">
        <f>ROUND('5 - LCCA Worksheet'!AE58,-3)</f>
        <v>0</v>
      </c>
      <c r="AD31" s="221">
        <f>ROUND('5 - LCCA Worksheet'!AF58,-3)</f>
        <v>0</v>
      </c>
      <c r="AE31" s="221">
        <f>ROUND('5 - LCCA Worksheet'!AG58,-3)</f>
        <v>0</v>
      </c>
      <c r="AF31" s="221">
        <f>ROUND('5 - LCCA Worksheet'!AH58,-3)</f>
        <v>0</v>
      </c>
      <c r="AG31" s="221">
        <f>ROUND('5 - LCCA Worksheet'!AI58,-3)</f>
        <v>0</v>
      </c>
      <c r="AH31" s="221">
        <f>ROUND('5 - LCCA Worksheet'!AJ58,-3)</f>
        <v>0</v>
      </c>
      <c r="AI31" s="221">
        <f>ROUND('5 - LCCA Worksheet'!AK58,-3)</f>
        <v>0</v>
      </c>
      <c r="AJ31" s="221">
        <f>ROUND('5 - LCCA Worksheet'!AL58,-3)</f>
        <v>0</v>
      </c>
      <c r="AK31" s="221">
        <f>ROUND('5 - LCCA Worksheet'!AM58,-3)</f>
        <v>0</v>
      </c>
      <c r="AL31" s="221">
        <f>ROUND('5 - LCCA Worksheet'!AN58,-3)</f>
        <v>0</v>
      </c>
      <c r="AM31" s="221">
        <f>ROUND('5 - LCCA Worksheet'!AO58,-3)</f>
        <v>0</v>
      </c>
      <c r="AN31" s="221">
        <f>ROUND('5 - LCCA Worksheet'!AP58,-3)</f>
        <v>0</v>
      </c>
      <c r="AO31" s="221">
        <f>ROUND('5 - LCCA Worksheet'!AQ58,-3)</f>
        <v>0</v>
      </c>
      <c r="AP31" s="221">
        <f>ROUND('5 - LCCA Worksheet'!AR58,-3)</f>
        <v>0</v>
      </c>
      <c r="AQ31" s="221">
        <f>ROUND('5 - LCCA Worksheet'!AS58,-3)</f>
        <v>0</v>
      </c>
      <c r="AR31" s="221">
        <f>ROUND('5 - LCCA Worksheet'!AT58,-3)</f>
        <v>0</v>
      </c>
      <c r="AS31" s="221">
        <f>ROUND('5 - LCCA Worksheet'!AU58,-3)</f>
        <v>0</v>
      </c>
      <c r="AT31" s="221">
        <f>ROUND('5 - LCCA Worksheet'!AV58,-3)</f>
        <v>0</v>
      </c>
      <c r="AU31" s="221">
        <f>ROUND('5 - LCCA Worksheet'!AW58,-3)</f>
        <v>0</v>
      </c>
      <c r="AV31" s="221">
        <f>ROUND('5 - LCCA Worksheet'!AX58,-3)</f>
        <v>0</v>
      </c>
      <c r="AW31" s="221">
        <f>ROUND('5 - LCCA Worksheet'!AY58,-3)</f>
        <v>0</v>
      </c>
      <c r="AX31" s="221">
        <f>ROUND('5 - LCCA Worksheet'!AZ58,-3)</f>
        <v>0</v>
      </c>
      <c r="AY31" s="221">
        <f>ROUND('5 - LCCA Worksheet'!BA58,-3)</f>
        <v>0</v>
      </c>
      <c r="AZ31" s="221">
        <f>ROUND('5 - LCCA Worksheet'!BB58,-3)</f>
        <v>0</v>
      </c>
      <c r="BA31" s="221">
        <f>ROUND('5 - LCCA Worksheet'!BC58,-3)</f>
        <v>0</v>
      </c>
      <c r="BB31" s="221">
        <f>ROUND('5 - LCCA Worksheet'!BD58,-3)</f>
        <v>0</v>
      </c>
      <c r="BC31" s="221">
        <f>ROUND('5 - LCCA Worksheet'!BE58,-3)</f>
        <v>0</v>
      </c>
      <c r="BD31" s="210"/>
    </row>
    <row r="32" spans="1:56" s="151" customFormat="1" ht="16">
      <c r="A32" s="169"/>
      <c r="B32" s="189"/>
      <c r="C32" s="218" t="s">
        <v>19</v>
      </c>
      <c r="D32" s="219">
        <f t="shared" ref="D32:D35" si="31">SUM(F32:BC32)</f>
        <v>0</v>
      </c>
      <c r="E32" s="223"/>
      <c r="F32" s="221">
        <f>ROUND('5 - LCCA Worksheet'!H59,-3)</f>
        <v>0</v>
      </c>
      <c r="G32" s="221">
        <f>ROUND('5 - LCCA Worksheet'!I59,-3)</f>
        <v>0</v>
      </c>
      <c r="H32" s="221">
        <f>ROUND('5 - LCCA Worksheet'!J59,-3)</f>
        <v>0</v>
      </c>
      <c r="I32" s="221">
        <f>ROUND('5 - LCCA Worksheet'!K59,-3)</f>
        <v>0</v>
      </c>
      <c r="J32" s="221">
        <f>ROUND('5 - LCCA Worksheet'!L59,-3)</f>
        <v>0</v>
      </c>
      <c r="K32" s="221">
        <f>ROUND('5 - LCCA Worksheet'!M59,-3)</f>
        <v>0</v>
      </c>
      <c r="L32" s="221">
        <f>ROUND('5 - LCCA Worksheet'!N59,-3)</f>
        <v>0</v>
      </c>
      <c r="M32" s="221">
        <f>ROUND('5 - LCCA Worksheet'!O59,-3)</f>
        <v>0</v>
      </c>
      <c r="N32" s="221">
        <f>ROUND('5 - LCCA Worksheet'!P59,-3)</f>
        <v>0</v>
      </c>
      <c r="O32" s="221">
        <f>ROUND('5 - LCCA Worksheet'!Q59,-3)</f>
        <v>0</v>
      </c>
      <c r="P32" s="221">
        <f>ROUND('5 - LCCA Worksheet'!R59,-3)</f>
        <v>0</v>
      </c>
      <c r="Q32" s="221">
        <f>ROUND('5 - LCCA Worksheet'!S59,-3)</f>
        <v>0</v>
      </c>
      <c r="R32" s="221">
        <f>ROUND('5 - LCCA Worksheet'!T59,-3)</f>
        <v>0</v>
      </c>
      <c r="S32" s="221">
        <f>ROUND('5 - LCCA Worksheet'!U59,-3)</f>
        <v>0</v>
      </c>
      <c r="T32" s="221">
        <f>ROUND('5 - LCCA Worksheet'!V59,-3)</f>
        <v>0</v>
      </c>
      <c r="U32" s="221">
        <f>ROUND('5 - LCCA Worksheet'!W59,-3)</f>
        <v>0</v>
      </c>
      <c r="V32" s="221">
        <f>ROUND('5 - LCCA Worksheet'!X59,-3)</f>
        <v>0</v>
      </c>
      <c r="W32" s="221">
        <f>ROUND('5 - LCCA Worksheet'!Y59,-3)</f>
        <v>0</v>
      </c>
      <c r="X32" s="221">
        <f>ROUND('5 - LCCA Worksheet'!Z59,-3)</f>
        <v>0</v>
      </c>
      <c r="Y32" s="221">
        <f>ROUND('5 - LCCA Worksheet'!AA59,-3)</f>
        <v>0</v>
      </c>
      <c r="Z32" s="221">
        <f>ROUND('5 - LCCA Worksheet'!AB59,-3)</f>
        <v>0</v>
      </c>
      <c r="AA32" s="221">
        <f>ROUND('5 - LCCA Worksheet'!AC59,-3)</f>
        <v>0</v>
      </c>
      <c r="AB32" s="221">
        <f>ROUND('5 - LCCA Worksheet'!AD59,-3)</f>
        <v>0</v>
      </c>
      <c r="AC32" s="221">
        <f>ROUND('5 - LCCA Worksheet'!AE59,-3)</f>
        <v>0</v>
      </c>
      <c r="AD32" s="221">
        <f>ROUND('5 - LCCA Worksheet'!AF59,-3)</f>
        <v>0</v>
      </c>
      <c r="AE32" s="221">
        <f>ROUND('5 - LCCA Worksheet'!AG59,-3)</f>
        <v>0</v>
      </c>
      <c r="AF32" s="221">
        <f>ROUND('5 - LCCA Worksheet'!AH59,-3)</f>
        <v>0</v>
      </c>
      <c r="AG32" s="221">
        <f>ROUND('5 - LCCA Worksheet'!AI59,-3)</f>
        <v>0</v>
      </c>
      <c r="AH32" s="221">
        <f>ROUND('5 - LCCA Worksheet'!AJ59,-3)</f>
        <v>0</v>
      </c>
      <c r="AI32" s="221">
        <f>ROUND('5 - LCCA Worksheet'!AK59,-3)</f>
        <v>0</v>
      </c>
      <c r="AJ32" s="221">
        <f>ROUND('5 - LCCA Worksheet'!AL59,-3)</f>
        <v>0</v>
      </c>
      <c r="AK32" s="221">
        <f>ROUND('5 - LCCA Worksheet'!AM59,-3)</f>
        <v>0</v>
      </c>
      <c r="AL32" s="221">
        <f>ROUND('5 - LCCA Worksheet'!AN59,-3)</f>
        <v>0</v>
      </c>
      <c r="AM32" s="221">
        <f>ROUND('5 - LCCA Worksheet'!AO59,-3)</f>
        <v>0</v>
      </c>
      <c r="AN32" s="221">
        <f>ROUND('5 - LCCA Worksheet'!AP59,-3)</f>
        <v>0</v>
      </c>
      <c r="AO32" s="221">
        <f>ROUND('5 - LCCA Worksheet'!AQ59,-3)</f>
        <v>0</v>
      </c>
      <c r="AP32" s="221">
        <f>ROUND('5 - LCCA Worksheet'!AR59,-3)</f>
        <v>0</v>
      </c>
      <c r="AQ32" s="221">
        <f>ROUND('5 - LCCA Worksheet'!AS59,-3)</f>
        <v>0</v>
      </c>
      <c r="AR32" s="221">
        <f>ROUND('5 - LCCA Worksheet'!AT59,-3)</f>
        <v>0</v>
      </c>
      <c r="AS32" s="221">
        <f>ROUND('5 - LCCA Worksheet'!AU59,-3)</f>
        <v>0</v>
      </c>
      <c r="AT32" s="221">
        <f>ROUND('5 - LCCA Worksheet'!AV59,-3)</f>
        <v>0</v>
      </c>
      <c r="AU32" s="221">
        <f>ROUND('5 - LCCA Worksheet'!AW59,-3)</f>
        <v>0</v>
      </c>
      <c r="AV32" s="221">
        <f>ROUND('5 - LCCA Worksheet'!AX59,-3)</f>
        <v>0</v>
      </c>
      <c r="AW32" s="221">
        <f>ROUND('5 - LCCA Worksheet'!AY59,-3)</f>
        <v>0</v>
      </c>
      <c r="AX32" s="221">
        <f>ROUND('5 - LCCA Worksheet'!AZ59,-3)</f>
        <v>0</v>
      </c>
      <c r="AY32" s="221">
        <f>ROUND('5 - LCCA Worksheet'!BA59,-3)</f>
        <v>0</v>
      </c>
      <c r="AZ32" s="221">
        <f>ROUND('5 - LCCA Worksheet'!BB59,-3)</f>
        <v>0</v>
      </c>
      <c r="BA32" s="221">
        <f>ROUND('5 - LCCA Worksheet'!BC59,-3)</f>
        <v>0</v>
      </c>
      <c r="BB32" s="221">
        <f>ROUND('5 - LCCA Worksheet'!BD59,-3)</f>
        <v>0</v>
      </c>
      <c r="BC32" s="221">
        <f>ROUND('5 - LCCA Worksheet'!BE59,-3)</f>
        <v>0</v>
      </c>
      <c r="BD32" s="210"/>
    </row>
    <row r="33" spans="1:56" s="151" customFormat="1" ht="16">
      <c r="A33" s="169"/>
      <c r="B33" s="189"/>
      <c r="C33" s="218" t="s">
        <v>20</v>
      </c>
      <c r="D33" s="219">
        <f t="shared" si="31"/>
        <v>0</v>
      </c>
      <c r="E33" s="223"/>
      <c r="F33" s="221">
        <f>ROUND('5 - LCCA Worksheet'!H60,-3)</f>
        <v>0</v>
      </c>
      <c r="G33" s="221">
        <f>ROUND('5 - LCCA Worksheet'!I60,-3)</f>
        <v>0</v>
      </c>
      <c r="H33" s="221">
        <f>ROUND('5 - LCCA Worksheet'!J60,-3)</f>
        <v>0</v>
      </c>
      <c r="I33" s="221">
        <f>ROUND('5 - LCCA Worksheet'!K60,-3)</f>
        <v>0</v>
      </c>
      <c r="J33" s="221">
        <f>ROUND('5 - LCCA Worksheet'!L60,-3)</f>
        <v>0</v>
      </c>
      <c r="K33" s="221">
        <f>ROUND('5 - LCCA Worksheet'!M60,-3)</f>
        <v>0</v>
      </c>
      <c r="L33" s="221">
        <f>ROUND('5 - LCCA Worksheet'!N60,-3)</f>
        <v>0</v>
      </c>
      <c r="M33" s="221">
        <f>ROUND('5 - LCCA Worksheet'!O60,-3)</f>
        <v>0</v>
      </c>
      <c r="N33" s="221">
        <f>ROUND('5 - LCCA Worksheet'!P60,-3)</f>
        <v>0</v>
      </c>
      <c r="O33" s="221">
        <f>ROUND('5 - LCCA Worksheet'!Q60,-3)</f>
        <v>0</v>
      </c>
      <c r="P33" s="221">
        <f>ROUND('5 - LCCA Worksheet'!R60,-3)</f>
        <v>0</v>
      </c>
      <c r="Q33" s="221">
        <f>ROUND('5 - LCCA Worksheet'!S60,-3)</f>
        <v>0</v>
      </c>
      <c r="R33" s="221">
        <f>ROUND('5 - LCCA Worksheet'!T60,-3)</f>
        <v>0</v>
      </c>
      <c r="S33" s="221">
        <f>ROUND('5 - LCCA Worksheet'!U60,-3)</f>
        <v>0</v>
      </c>
      <c r="T33" s="221">
        <f>ROUND('5 - LCCA Worksheet'!V60,-3)</f>
        <v>0</v>
      </c>
      <c r="U33" s="221">
        <f>ROUND('5 - LCCA Worksheet'!W60,-3)</f>
        <v>0</v>
      </c>
      <c r="V33" s="221">
        <f>ROUND('5 - LCCA Worksheet'!X60,-3)</f>
        <v>0</v>
      </c>
      <c r="W33" s="221">
        <f>ROUND('5 - LCCA Worksheet'!Y60,-3)</f>
        <v>0</v>
      </c>
      <c r="X33" s="221">
        <f>ROUND('5 - LCCA Worksheet'!Z60,-3)</f>
        <v>0</v>
      </c>
      <c r="Y33" s="221">
        <f>ROUND('5 - LCCA Worksheet'!AA60,-3)</f>
        <v>0</v>
      </c>
      <c r="Z33" s="221">
        <f>ROUND('5 - LCCA Worksheet'!AB60,-3)</f>
        <v>0</v>
      </c>
      <c r="AA33" s="221">
        <f>ROUND('5 - LCCA Worksheet'!AC60,-3)</f>
        <v>0</v>
      </c>
      <c r="AB33" s="221">
        <f>ROUND('5 - LCCA Worksheet'!AD60,-3)</f>
        <v>0</v>
      </c>
      <c r="AC33" s="221">
        <f>ROUND('5 - LCCA Worksheet'!AE60,-3)</f>
        <v>0</v>
      </c>
      <c r="AD33" s="221">
        <f>ROUND('5 - LCCA Worksheet'!AF60,-3)</f>
        <v>0</v>
      </c>
      <c r="AE33" s="221">
        <f>ROUND('5 - LCCA Worksheet'!AG60,-3)</f>
        <v>0</v>
      </c>
      <c r="AF33" s="221">
        <f>ROUND('5 - LCCA Worksheet'!AH60,-3)</f>
        <v>0</v>
      </c>
      <c r="AG33" s="221">
        <f>ROUND('5 - LCCA Worksheet'!AI60,-3)</f>
        <v>0</v>
      </c>
      <c r="AH33" s="221">
        <f>ROUND('5 - LCCA Worksheet'!AJ60,-3)</f>
        <v>0</v>
      </c>
      <c r="AI33" s="221">
        <f>ROUND('5 - LCCA Worksheet'!AK60,-3)</f>
        <v>0</v>
      </c>
      <c r="AJ33" s="221">
        <f>ROUND('5 - LCCA Worksheet'!AL60,-3)</f>
        <v>0</v>
      </c>
      <c r="AK33" s="221">
        <f>ROUND('5 - LCCA Worksheet'!AM60,-3)</f>
        <v>0</v>
      </c>
      <c r="AL33" s="221">
        <f>ROUND('5 - LCCA Worksheet'!AN60,-3)</f>
        <v>0</v>
      </c>
      <c r="AM33" s="221">
        <f>ROUND('5 - LCCA Worksheet'!AO60,-3)</f>
        <v>0</v>
      </c>
      <c r="AN33" s="221">
        <f>ROUND('5 - LCCA Worksheet'!AP60,-3)</f>
        <v>0</v>
      </c>
      <c r="AO33" s="221">
        <f>ROUND('5 - LCCA Worksheet'!AQ60,-3)</f>
        <v>0</v>
      </c>
      <c r="AP33" s="221">
        <f>ROUND('5 - LCCA Worksheet'!AR60,-3)</f>
        <v>0</v>
      </c>
      <c r="AQ33" s="221">
        <f>ROUND('5 - LCCA Worksheet'!AS60,-3)</f>
        <v>0</v>
      </c>
      <c r="AR33" s="221">
        <f>ROUND('5 - LCCA Worksheet'!AT60,-3)</f>
        <v>0</v>
      </c>
      <c r="AS33" s="221">
        <f>ROUND('5 - LCCA Worksheet'!AU60,-3)</f>
        <v>0</v>
      </c>
      <c r="AT33" s="221">
        <f>ROUND('5 - LCCA Worksheet'!AV60,-3)</f>
        <v>0</v>
      </c>
      <c r="AU33" s="221">
        <f>ROUND('5 - LCCA Worksheet'!AW60,-3)</f>
        <v>0</v>
      </c>
      <c r="AV33" s="221">
        <f>ROUND('5 - LCCA Worksheet'!AX60,-3)</f>
        <v>0</v>
      </c>
      <c r="AW33" s="221">
        <f>ROUND('5 - LCCA Worksheet'!AY60,-3)</f>
        <v>0</v>
      </c>
      <c r="AX33" s="221">
        <f>ROUND('5 - LCCA Worksheet'!AZ60,-3)</f>
        <v>0</v>
      </c>
      <c r="AY33" s="221">
        <f>ROUND('5 - LCCA Worksheet'!BA60,-3)</f>
        <v>0</v>
      </c>
      <c r="AZ33" s="221">
        <f>ROUND('5 - LCCA Worksheet'!BB60,-3)</f>
        <v>0</v>
      </c>
      <c r="BA33" s="221">
        <f>ROUND('5 - LCCA Worksheet'!BC60,-3)</f>
        <v>0</v>
      </c>
      <c r="BB33" s="221">
        <f>ROUND('5 - LCCA Worksheet'!BD60,-3)</f>
        <v>0</v>
      </c>
      <c r="BC33" s="221">
        <f>ROUND('5 - LCCA Worksheet'!BE60,-3)</f>
        <v>0</v>
      </c>
      <c r="BD33" s="210"/>
    </row>
    <row r="34" spans="1:56" s="151" customFormat="1" ht="16">
      <c r="A34" s="169"/>
      <c r="B34" s="189"/>
      <c r="C34" s="218" t="s">
        <v>22</v>
      </c>
      <c r="D34" s="219">
        <f t="shared" si="31"/>
        <v>0</v>
      </c>
      <c r="E34" s="223"/>
      <c r="F34" s="221">
        <f>ROUND('5 - LCCA Worksheet'!H61,-3)</f>
        <v>0</v>
      </c>
      <c r="G34" s="221">
        <f>ROUND('5 - LCCA Worksheet'!I61,-3)</f>
        <v>0</v>
      </c>
      <c r="H34" s="221">
        <f>ROUND('5 - LCCA Worksheet'!J61,-3)</f>
        <v>0</v>
      </c>
      <c r="I34" s="221">
        <f>ROUND('5 - LCCA Worksheet'!K61,-3)</f>
        <v>0</v>
      </c>
      <c r="J34" s="221">
        <f>ROUND('5 - LCCA Worksheet'!L61,-3)</f>
        <v>0</v>
      </c>
      <c r="K34" s="221">
        <f>ROUND('5 - LCCA Worksheet'!M61,-3)</f>
        <v>0</v>
      </c>
      <c r="L34" s="221">
        <f>ROUND('5 - LCCA Worksheet'!N61,-3)</f>
        <v>0</v>
      </c>
      <c r="M34" s="221">
        <f>ROUND('5 - LCCA Worksheet'!O61,-3)</f>
        <v>0</v>
      </c>
      <c r="N34" s="221">
        <f>ROUND('5 - LCCA Worksheet'!P61,-3)</f>
        <v>0</v>
      </c>
      <c r="O34" s="221">
        <f>ROUND('5 - LCCA Worksheet'!Q61,-3)</f>
        <v>0</v>
      </c>
      <c r="P34" s="221">
        <f>ROUND('5 - LCCA Worksheet'!R61,-3)</f>
        <v>0</v>
      </c>
      <c r="Q34" s="221">
        <f>ROUND('5 - LCCA Worksheet'!S61,-3)</f>
        <v>0</v>
      </c>
      <c r="R34" s="221">
        <f>ROUND('5 - LCCA Worksheet'!T61,-3)</f>
        <v>0</v>
      </c>
      <c r="S34" s="221">
        <f>ROUND('5 - LCCA Worksheet'!U61,-3)</f>
        <v>0</v>
      </c>
      <c r="T34" s="221">
        <f>ROUND('5 - LCCA Worksheet'!V61,-3)</f>
        <v>0</v>
      </c>
      <c r="U34" s="221">
        <f>ROUND('5 - LCCA Worksheet'!W61,-3)</f>
        <v>0</v>
      </c>
      <c r="V34" s="221">
        <f>ROUND('5 - LCCA Worksheet'!X61,-3)</f>
        <v>0</v>
      </c>
      <c r="W34" s="221">
        <f>ROUND('5 - LCCA Worksheet'!Y61,-3)</f>
        <v>0</v>
      </c>
      <c r="X34" s="221">
        <f>ROUND('5 - LCCA Worksheet'!Z61,-3)</f>
        <v>0</v>
      </c>
      <c r="Y34" s="221">
        <f>ROUND('5 - LCCA Worksheet'!AA61,-3)</f>
        <v>0</v>
      </c>
      <c r="Z34" s="221">
        <f>ROUND('5 - LCCA Worksheet'!AB61,-3)</f>
        <v>0</v>
      </c>
      <c r="AA34" s="221">
        <f>ROUND('5 - LCCA Worksheet'!AC61,-3)</f>
        <v>0</v>
      </c>
      <c r="AB34" s="221">
        <f>ROUND('5 - LCCA Worksheet'!AD61,-3)</f>
        <v>0</v>
      </c>
      <c r="AC34" s="221">
        <f>ROUND('5 - LCCA Worksheet'!AE61,-3)</f>
        <v>0</v>
      </c>
      <c r="AD34" s="221">
        <f>ROUND('5 - LCCA Worksheet'!AF61,-3)</f>
        <v>0</v>
      </c>
      <c r="AE34" s="221">
        <f>ROUND('5 - LCCA Worksheet'!AG61,-3)</f>
        <v>0</v>
      </c>
      <c r="AF34" s="221">
        <f>ROUND('5 - LCCA Worksheet'!AH61,-3)</f>
        <v>0</v>
      </c>
      <c r="AG34" s="221">
        <f>ROUND('5 - LCCA Worksheet'!AI61,-3)</f>
        <v>0</v>
      </c>
      <c r="AH34" s="221">
        <f>ROUND('5 - LCCA Worksheet'!AJ61,-3)</f>
        <v>0</v>
      </c>
      <c r="AI34" s="221">
        <f>ROUND('5 - LCCA Worksheet'!AK61,-3)</f>
        <v>0</v>
      </c>
      <c r="AJ34" s="221">
        <f>ROUND('5 - LCCA Worksheet'!AL61,-3)</f>
        <v>0</v>
      </c>
      <c r="AK34" s="221">
        <f>ROUND('5 - LCCA Worksheet'!AM61,-3)</f>
        <v>0</v>
      </c>
      <c r="AL34" s="221">
        <f>ROUND('5 - LCCA Worksheet'!AN61,-3)</f>
        <v>0</v>
      </c>
      <c r="AM34" s="221">
        <f>ROUND('5 - LCCA Worksheet'!AO61,-3)</f>
        <v>0</v>
      </c>
      <c r="AN34" s="221">
        <f>ROUND('5 - LCCA Worksheet'!AP61,-3)</f>
        <v>0</v>
      </c>
      <c r="AO34" s="221">
        <f>ROUND('5 - LCCA Worksheet'!AQ61,-3)</f>
        <v>0</v>
      </c>
      <c r="AP34" s="221">
        <f>ROUND('5 - LCCA Worksheet'!AR61,-3)</f>
        <v>0</v>
      </c>
      <c r="AQ34" s="221">
        <f>ROUND('5 - LCCA Worksheet'!AS61,-3)</f>
        <v>0</v>
      </c>
      <c r="AR34" s="221">
        <f>ROUND('5 - LCCA Worksheet'!AT61,-3)</f>
        <v>0</v>
      </c>
      <c r="AS34" s="221">
        <f>ROUND('5 - LCCA Worksheet'!AU61,-3)</f>
        <v>0</v>
      </c>
      <c r="AT34" s="221">
        <f>ROUND('5 - LCCA Worksheet'!AV61,-3)</f>
        <v>0</v>
      </c>
      <c r="AU34" s="221">
        <f>ROUND('5 - LCCA Worksheet'!AW61,-3)</f>
        <v>0</v>
      </c>
      <c r="AV34" s="221">
        <f>ROUND('5 - LCCA Worksheet'!AX61,-3)</f>
        <v>0</v>
      </c>
      <c r="AW34" s="221">
        <f>ROUND('5 - LCCA Worksheet'!AY61,-3)</f>
        <v>0</v>
      </c>
      <c r="AX34" s="221">
        <f>ROUND('5 - LCCA Worksheet'!AZ61,-3)</f>
        <v>0</v>
      </c>
      <c r="AY34" s="221">
        <f>ROUND('5 - LCCA Worksheet'!BA61,-3)</f>
        <v>0</v>
      </c>
      <c r="AZ34" s="221">
        <f>ROUND('5 - LCCA Worksheet'!BB61,-3)</f>
        <v>0</v>
      </c>
      <c r="BA34" s="221">
        <f>ROUND('5 - LCCA Worksheet'!BC61,-3)</f>
        <v>0</v>
      </c>
      <c r="BB34" s="221">
        <f>ROUND('5 - LCCA Worksheet'!BD61,-3)</f>
        <v>0</v>
      </c>
      <c r="BC34" s="221">
        <f>ROUND('5 - LCCA Worksheet'!BE61,-3)</f>
        <v>0</v>
      </c>
      <c r="BD34" s="210"/>
    </row>
    <row r="35" spans="1:56" s="151" customFormat="1" ht="16">
      <c r="A35" s="169"/>
      <c r="B35" s="189"/>
      <c r="C35" s="218" t="s">
        <v>50</v>
      </c>
      <c r="D35" s="219">
        <f t="shared" si="31"/>
        <v>0</v>
      </c>
      <c r="E35" s="222"/>
      <c r="F35" s="221">
        <f t="shared" ref="F35:AD35" si="32">SUM(F31:F33)-F34</f>
        <v>0</v>
      </c>
      <c r="G35" s="221">
        <f t="shared" si="32"/>
        <v>0</v>
      </c>
      <c r="H35" s="221">
        <f t="shared" si="32"/>
        <v>0</v>
      </c>
      <c r="I35" s="221">
        <f t="shared" si="32"/>
        <v>0</v>
      </c>
      <c r="J35" s="221">
        <f t="shared" si="32"/>
        <v>0</v>
      </c>
      <c r="K35" s="221">
        <f t="shared" si="32"/>
        <v>0</v>
      </c>
      <c r="L35" s="221">
        <f t="shared" si="32"/>
        <v>0</v>
      </c>
      <c r="M35" s="221">
        <f t="shared" si="32"/>
        <v>0</v>
      </c>
      <c r="N35" s="221">
        <f t="shared" si="32"/>
        <v>0</v>
      </c>
      <c r="O35" s="221">
        <f t="shared" si="32"/>
        <v>0</v>
      </c>
      <c r="P35" s="221">
        <f t="shared" si="32"/>
        <v>0</v>
      </c>
      <c r="Q35" s="221">
        <f t="shared" si="32"/>
        <v>0</v>
      </c>
      <c r="R35" s="221">
        <f t="shared" si="32"/>
        <v>0</v>
      </c>
      <c r="S35" s="221">
        <f t="shared" si="32"/>
        <v>0</v>
      </c>
      <c r="T35" s="221">
        <f t="shared" si="32"/>
        <v>0</v>
      </c>
      <c r="U35" s="221">
        <f t="shared" si="32"/>
        <v>0</v>
      </c>
      <c r="V35" s="221">
        <f t="shared" si="32"/>
        <v>0</v>
      </c>
      <c r="W35" s="221">
        <f t="shared" si="32"/>
        <v>0</v>
      </c>
      <c r="X35" s="221">
        <f t="shared" si="32"/>
        <v>0</v>
      </c>
      <c r="Y35" s="221">
        <f t="shared" si="32"/>
        <v>0</v>
      </c>
      <c r="Z35" s="221">
        <f t="shared" si="32"/>
        <v>0</v>
      </c>
      <c r="AA35" s="221">
        <f t="shared" si="32"/>
        <v>0</v>
      </c>
      <c r="AB35" s="221">
        <f t="shared" si="32"/>
        <v>0</v>
      </c>
      <c r="AC35" s="221">
        <f t="shared" si="32"/>
        <v>0</v>
      </c>
      <c r="AD35" s="221">
        <f t="shared" si="32"/>
        <v>0</v>
      </c>
      <c r="AE35" s="221">
        <f t="shared" ref="AE35:BC35" si="33">SUM(AE31:AE33)-AE34</f>
        <v>0</v>
      </c>
      <c r="AF35" s="221">
        <f t="shared" si="33"/>
        <v>0</v>
      </c>
      <c r="AG35" s="221">
        <f t="shared" si="33"/>
        <v>0</v>
      </c>
      <c r="AH35" s="221">
        <f t="shared" si="33"/>
        <v>0</v>
      </c>
      <c r="AI35" s="221">
        <f t="shared" si="33"/>
        <v>0</v>
      </c>
      <c r="AJ35" s="221">
        <f t="shared" si="33"/>
        <v>0</v>
      </c>
      <c r="AK35" s="221">
        <f t="shared" si="33"/>
        <v>0</v>
      </c>
      <c r="AL35" s="221">
        <f t="shared" si="33"/>
        <v>0</v>
      </c>
      <c r="AM35" s="221">
        <f t="shared" si="33"/>
        <v>0</v>
      </c>
      <c r="AN35" s="221">
        <f t="shared" si="33"/>
        <v>0</v>
      </c>
      <c r="AO35" s="221">
        <f t="shared" si="33"/>
        <v>0</v>
      </c>
      <c r="AP35" s="221">
        <f t="shared" si="33"/>
        <v>0</v>
      </c>
      <c r="AQ35" s="221">
        <f t="shared" si="33"/>
        <v>0</v>
      </c>
      <c r="AR35" s="221">
        <f t="shared" si="33"/>
        <v>0</v>
      </c>
      <c r="AS35" s="221">
        <f t="shared" si="33"/>
        <v>0</v>
      </c>
      <c r="AT35" s="221">
        <f t="shared" si="33"/>
        <v>0</v>
      </c>
      <c r="AU35" s="221">
        <f t="shared" si="33"/>
        <v>0</v>
      </c>
      <c r="AV35" s="221">
        <f t="shared" si="33"/>
        <v>0</v>
      </c>
      <c r="AW35" s="221">
        <f t="shared" si="33"/>
        <v>0</v>
      </c>
      <c r="AX35" s="221">
        <f t="shared" si="33"/>
        <v>0</v>
      </c>
      <c r="AY35" s="221">
        <f t="shared" si="33"/>
        <v>0</v>
      </c>
      <c r="AZ35" s="221">
        <f t="shared" si="33"/>
        <v>0</v>
      </c>
      <c r="BA35" s="221">
        <f t="shared" si="33"/>
        <v>0</v>
      </c>
      <c r="BB35" s="221">
        <f t="shared" si="33"/>
        <v>0</v>
      </c>
      <c r="BC35" s="221">
        <f t="shared" si="33"/>
        <v>0</v>
      </c>
      <c r="BD35" s="210"/>
    </row>
    <row r="36" spans="1:56" s="151" customFormat="1" ht="16">
      <c r="A36" s="169"/>
      <c r="B36" s="185"/>
      <c r="C36" s="225"/>
      <c r="D36" s="226"/>
      <c r="E36" s="227"/>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10"/>
    </row>
    <row r="37" spans="1:56" s="151" customFormat="1" ht="16">
      <c r="A37" s="169"/>
      <c r="B37" s="173" t="str">
        <f>altern3</f>
        <v>Name of Alternative 3</v>
      </c>
      <c r="C37" s="173"/>
      <c r="D37" s="173"/>
      <c r="E37" s="173"/>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10"/>
    </row>
    <row r="38" spans="1:56" s="151" customFormat="1" ht="16">
      <c r="A38" s="169"/>
      <c r="B38" s="189"/>
      <c r="C38" s="215"/>
      <c r="D38" s="204"/>
      <c r="E38" s="223"/>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195"/>
      <c r="AV38" s="195"/>
      <c r="AW38" s="195"/>
      <c r="AX38" s="195"/>
      <c r="AY38" s="195"/>
      <c r="AZ38" s="195"/>
      <c r="BA38" s="195"/>
      <c r="BB38" s="195"/>
      <c r="BC38" s="195"/>
      <c r="BD38" s="210"/>
    </row>
    <row r="39" spans="1:56" s="151" customFormat="1" ht="16">
      <c r="A39" s="169"/>
      <c r="B39" s="189"/>
      <c r="C39" s="218" t="s">
        <v>18</v>
      </c>
      <c r="D39" s="219">
        <f>SUM(F39:BC39)</f>
        <v>0</v>
      </c>
      <c r="E39" s="223"/>
      <c r="F39" s="221">
        <f>ROUND('5 - LCCA Worksheet'!H65,-3)</f>
        <v>0</v>
      </c>
      <c r="G39" s="221">
        <f>ROUND('5 - LCCA Worksheet'!I65,-3)</f>
        <v>0</v>
      </c>
      <c r="H39" s="221">
        <f>ROUND('5 - LCCA Worksheet'!J65,-3)</f>
        <v>0</v>
      </c>
      <c r="I39" s="221">
        <f>ROUND('5 - LCCA Worksheet'!K65,-3)</f>
        <v>0</v>
      </c>
      <c r="J39" s="221">
        <f>ROUND('5 - LCCA Worksheet'!L65,-3)</f>
        <v>0</v>
      </c>
      <c r="K39" s="221">
        <f>ROUND('5 - LCCA Worksheet'!M65,-3)</f>
        <v>0</v>
      </c>
      <c r="L39" s="221">
        <f>ROUND('5 - LCCA Worksheet'!N65,-3)</f>
        <v>0</v>
      </c>
      <c r="M39" s="221">
        <f>ROUND('5 - LCCA Worksheet'!O65,-3)</f>
        <v>0</v>
      </c>
      <c r="N39" s="221">
        <f>ROUND('5 - LCCA Worksheet'!P65,-3)</f>
        <v>0</v>
      </c>
      <c r="O39" s="221">
        <f>ROUND('5 - LCCA Worksheet'!Q65,-3)</f>
        <v>0</v>
      </c>
      <c r="P39" s="221">
        <f>ROUND('5 - LCCA Worksheet'!R65,-3)</f>
        <v>0</v>
      </c>
      <c r="Q39" s="221">
        <f>ROUND('5 - LCCA Worksheet'!S65,-3)</f>
        <v>0</v>
      </c>
      <c r="R39" s="221">
        <f>ROUND('5 - LCCA Worksheet'!T65,-3)</f>
        <v>0</v>
      </c>
      <c r="S39" s="221">
        <f>ROUND('5 - LCCA Worksheet'!U65,-3)</f>
        <v>0</v>
      </c>
      <c r="T39" s="221">
        <f>ROUND('5 - LCCA Worksheet'!V65,-3)</f>
        <v>0</v>
      </c>
      <c r="U39" s="221">
        <f>ROUND('5 - LCCA Worksheet'!W65,-3)</f>
        <v>0</v>
      </c>
      <c r="V39" s="221">
        <f>ROUND('5 - LCCA Worksheet'!X65,-3)</f>
        <v>0</v>
      </c>
      <c r="W39" s="221">
        <f>ROUND('5 - LCCA Worksheet'!Y65,-3)</f>
        <v>0</v>
      </c>
      <c r="X39" s="221">
        <f>ROUND('5 - LCCA Worksheet'!Z65,-3)</f>
        <v>0</v>
      </c>
      <c r="Y39" s="221">
        <f>ROUND('5 - LCCA Worksheet'!AA65,-3)</f>
        <v>0</v>
      </c>
      <c r="Z39" s="221">
        <f>ROUND('5 - LCCA Worksheet'!AB65,-3)</f>
        <v>0</v>
      </c>
      <c r="AA39" s="221">
        <f>ROUND('5 - LCCA Worksheet'!AC65,-3)</f>
        <v>0</v>
      </c>
      <c r="AB39" s="221">
        <f>ROUND('5 - LCCA Worksheet'!AD65,-3)</f>
        <v>0</v>
      </c>
      <c r="AC39" s="221">
        <f>ROUND('5 - LCCA Worksheet'!AE65,-3)</f>
        <v>0</v>
      </c>
      <c r="AD39" s="221">
        <f>ROUND('5 - LCCA Worksheet'!AF65,-3)</f>
        <v>0</v>
      </c>
      <c r="AE39" s="221">
        <f>ROUND('5 - LCCA Worksheet'!AG65,-3)</f>
        <v>0</v>
      </c>
      <c r="AF39" s="221">
        <f>ROUND('5 - LCCA Worksheet'!AH65,-3)</f>
        <v>0</v>
      </c>
      <c r="AG39" s="221">
        <f>ROUND('5 - LCCA Worksheet'!AI65,-3)</f>
        <v>0</v>
      </c>
      <c r="AH39" s="221">
        <f>ROUND('5 - LCCA Worksheet'!AJ65,-3)</f>
        <v>0</v>
      </c>
      <c r="AI39" s="221">
        <f>ROUND('5 - LCCA Worksheet'!AK65,-3)</f>
        <v>0</v>
      </c>
      <c r="AJ39" s="221">
        <f>ROUND('5 - LCCA Worksheet'!AL65,-3)</f>
        <v>0</v>
      </c>
      <c r="AK39" s="221">
        <f>ROUND('5 - LCCA Worksheet'!AM65,-3)</f>
        <v>0</v>
      </c>
      <c r="AL39" s="221">
        <f>ROUND('5 - LCCA Worksheet'!AN65,-3)</f>
        <v>0</v>
      </c>
      <c r="AM39" s="221">
        <f>ROUND('5 - LCCA Worksheet'!AO65,-3)</f>
        <v>0</v>
      </c>
      <c r="AN39" s="221">
        <f>ROUND('5 - LCCA Worksheet'!AP65,-3)</f>
        <v>0</v>
      </c>
      <c r="AO39" s="221">
        <f>ROUND('5 - LCCA Worksheet'!AQ65,-3)</f>
        <v>0</v>
      </c>
      <c r="AP39" s="221">
        <f>ROUND('5 - LCCA Worksheet'!AR65,-3)</f>
        <v>0</v>
      </c>
      <c r="AQ39" s="221">
        <f>ROUND('5 - LCCA Worksheet'!AS65,-3)</f>
        <v>0</v>
      </c>
      <c r="AR39" s="221">
        <f>ROUND('5 - LCCA Worksheet'!AT65,-3)</f>
        <v>0</v>
      </c>
      <c r="AS39" s="221">
        <f>ROUND('5 - LCCA Worksheet'!AU65,-3)</f>
        <v>0</v>
      </c>
      <c r="AT39" s="221">
        <f>ROUND('5 - LCCA Worksheet'!AV65,-3)</f>
        <v>0</v>
      </c>
      <c r="AU39" s="221">
        <f>ROUND('5 - LCCA Worksheet'!AW65,-3)</f>
        <v>0</v>
      </c>
      <c r="AV39" s="221">
        <f>ROUND('5 - LCCA Worksheet'!AX65,-3)</f>
        <v>0</v>
      </c>
      <c r="AW39" s="221">
        <f>ROUND('5 - LCCA Worksheet'!AY65,-3)</f>
        <v>0</v>
      </c>
      <c r="AX39" s="221">
        <f>ROUND('5 - LCCA Worksheet'!AZ65,-3)</f>
        <v>0</v>
      </c>
      <c r="AY39" s="221">
        <f>ROUND('5 - LCCA Worksheet'!BA65,-3)</f>
        <v>0</v>
      </c>
      <c r="AZ39" s="221">
        <f>ROUND('5 - LCCA Worksheet'!BB65,-3)</f>
        <v>0</v>
      </c>
      <c r="BA39" s="221">
        <f>ROUND('5 - LCCA Worksheet'!BC65,-3)</f>
        <v>0</v>
      </c>
      <c r="BB39" s="221">
        <f>ROUND('5 - LCCA Worksheet'!BD65,-3)</f>
        <v>0</v>
      </c>
      <c r="BC39" s="221">
        <f>ROUND('5 - LCCA Worksheet'!BE65,-3)</f>
        <v>0</v>
      </c>
      <c r="BD39" s="210"/>
    </row>
    <row r="40" spans="1:56" s="151" customFormat="1" ht="16">
      <c r="A40" s="169"/>
      <c r="B40" s="189"/>
      <c r="C40" s="218" t="s">
        <v>19</v>
      </c>
      <c r="D40" s="219">
        <f t="shared" ref="D40:D43" si="34">SUM(F40:BC40)</f>
        <v>0</v>
      </c>
      <c r="E40" s="223"/>
      <c r="F40" s="221">
        <f>ROUND('5 - LCCA Worksheet'!H66,-3)</f>
        <v>0</v>
      </c>
      <c r="G40" s="221">
        <f>ROUND('5 - LCCA Worksheet'!I66,-3)</f>
        <v>0</v>
      </c>
      <c r="H40" s="221">
        <f>ROUND('5 - LCCA Worksheet'!J66,-3)</f>
        <v>0</v>
      </c>
      <c r="I40" s="221">
        <f>ROUND('5 - LCCA Worksheet'!K66,-3)</f>
        <v>0</v>
      </c>
      <c r="J40" s="221">
        <f>ROUND('5 - LCCA Worksheet'!L66,-3)</f>
        <v>0</v>
      </c>
      <c r="K40" s="221">
        <f>ROUND('5 - LCCA Worksheet'!M66,-3)</f>
        <v>0</v>
      </c>
      <c r="L40" s="221">
        <f>ROUND('5 - LCCA Worksheet'!N66,-3)</f>
        <v>0</v>
      </c>
      <c r="M40" s="221">
        <f>ROUND('5 - LCCA Worksheet'!O66,-3)</f>
        <v>0</v>
      </c>
      <c r="N40" s="221">
        <f>ROUND('5 - LCCA Worksheet'!P66,-3)</f>
        <v>0</v>
      </c>
      <c r="O40" s="221">
        <f>ROUND('5 - LCCA Worksheet'!Q66,-3)</f>
        <v>0</v>
      </c>
      <c r="P40" s="221">
        <f>ROUND('5 - LCCA Worksheet'!R66,-3)</f>
        <v>0</v>
      </c>
      <c r="Q40" s="221">
        <f>ROUND('5 - LCCA Worksheet'!S66,-3)</f>
        <v>0</v>
      </c>
      <c r="R40" s="221">
        <f>ROUND('5 - LCCA Worksheet'!T66,-3)</f>
        <v>0</v>
      </c>
      <c r="S40" s="221">
        <f>ROUND('5 - LCCA Worksheet'!U66,-3)</f>
        <v>0</v>
      </c>
      <c r="T40" s="221">
        <f>ROUND('5 - LCCA Worksheet'!V66,-3)</f>
        <v>0</v>
      </c>
      <c r="U40" s="221">
        <f>ROUND('5 - LCCA Worksheet'!W66,-3)</f>
        <v>0</v>
      </c>
      <c r="V40" s="221">
        <f>ROUND('5 - LCCA Worksheet'!X66,-3)</f>
        <v>0</v>
      </c>
      <c r="W40" s="221">
        <f>ROUND('5 - LCCA Worksheet'!Y66,-3)</f>
        <v>0</v>
      </c>
      <c r="X40" s="221">
        <f>ROUND('5 - LCCA Worksheet'!Z66,-3)</f>
        <v>0</v>
      </c>
      <c r="Y40" s="221">
        <f>ROUND('5 - LCCA Worksheet'!AA66,-3)</f>
        <v>0</v>
      </c>
      <c r="Z40" s="221">
        <f>ROUND('5 - LCCA Worksheet'!AB66,-3)</f>
        <v>0</v>
      </c>
      <c r="AA40" s="221">
        <f>ROUND('5 - LCCA Worksheet'!AC66,-3)</f>
        <v>0</v>
      </c>
      <c r="AB40" s="221">
        <f>ROUND('5 - LCCA Worksheet'!AD66,-3)</f>
        <v>0</v>
      </c>
      <c r="AC40" s="221">
        <f>ROUND('5 - LCCA Worksheet'!AE66,-3)</f>
        <v>0</v>
      </c>
      <c r="AD40" s="221">
        <f>ROUND('5 - LCCA Worksheet'!AF66,-3)</f>
        <v>0</v>
      </c>
      <c r="AE40" s="221">
        <f>ROUND('5 - LCCA Worksheet'!AG66,-3)</f>
        <v>0</v>
      </c>
      <c r="AF40" s="221">
        <f>ROUND('5 - LCCA Worksheet'!AH66,-3)</f>
        <v>0</v>
      </c>
      <c r="AG40" s="221">
        <f>ROUND('5 - LCCA Worksheet'!AI66,-3)</f>
        <v>0</v>
      </c>
      <c r="AH40" s="221">
        <f>ROUND('5 - LCCA Worksheet'!AJ66,-3)</f>
        <v>0</v>
      </c>
      <c r="AI40" s="221">
        <f>ROUND('5 - LCCA Worksheet'!AK66,-3)</f>
        <v>0</v>
      </c>
      <c r="AJ40" s="221">
        <f>ROUND('5 - LCCA Worksheet'!AL66,-3)</f>
        <v>0</v>
      </c>
      <c r="AK40" s="221">
        <f>ROUND('5 - LCCA Worksheet'!AM66,-3)</f>
        <v>0</v>
      </c>
      <c r="AL40" s="221">
        <f>ROUND('5 - LCCA Worksheet'!AN66,-3)</f>
        <v>0</v>
      </c>
      <c r="AM40" s="221">
        <f>ROUND('5 - LCCA Worksheet'!AO66,-3)</f>
        <v>0</v>
      </c>
      <c r="AN40" s="221">
        <f>ROUND('5 - LCCA Worksheet'!AP66,-3)</f>
        <v>0</v>
      </c>
      <c r="AO40" s="221">
        <f>ROUND('5 - LCCA Worksheet'!AQ66,-3)</f>
        <v>0</v>
      </c>
      <c r="AP40" s="221">
        <f>ROUND('5 - LCCA Worksheet'!AR66,-3)</f>
        <v>0</v>
      </c>
      <c r="AQ40" s="221">
        <f>ROUND('5 - LCCA Worksheet'!AS66,-3)</f>
        <v>0</v>
      </c>
      <c r="AR40" s="221">
        <f>ROUND('5 - LCCA Worksheet'!AT66,-3)</f>
        <v>0</v>
      </c>
      <c r="AS40" s="221">
        <f>ROUND('5 - LCCA Worksheet'!AU66,-3)</f>
        <v>0</v>
      </c>
      <c r="AT40" s="221">
        <f>ROUND('5 - LCCA Worksheet'!AV66,-3)</f>
        <v>0</v>
      </c>
      <c r="AU40" s="221">
        <f>ROUND('5 - LCCA Worksheet'!AW66,-3)</f>
        <v>0</v>
      </c>
      <c r="AV40" s="221">
        <f>ROUND('5 - LCCA Worksheet'!AX66,-3)</f>
        <v>0</v>
      </c>
      <c r="AW40" s="221">
        <f>ROUND('5 - LCCA Worksheet'!AY66,-3)</f>
        <v>0</v>
      </c>
      <c r="AX40" s="221">
        <f>ROUND('5 - LCCA Worksheet'!AZ66,-3)</f>
        <v>0</v>
      </c>
      <c r="AY40" s="221">
        <f>ROUND('5 - LCCA Worksheet'!BA66,-3)</f>
        <v>0</v>
      </c>
      <c r="AZ40" s="221">
        <f>ROUND('5 - LCCA Worksheet'!BB66,-3)</f>
        <v>0</v>
      </c>
      <c r="BA40" s="221">
        <f>ROUND('5 - LCCA Worksheet'!BC66,-3)</f>
        <v>0</v>
      </c>
      <c r="BB40" s="221">
        <f>ROUND('5 - LCCA Worksheet'!BD66,-3)</f>
        <v>0</v>
      </c>
      <c r="BC40" s="221">
        <f>ROUND('5 - LCCA Worksheet'!BE66,-3)</f>
        <v>0</v>
      </c>
      <c r="BD40" s="210"/>
    </row>
    <row r="41" spans="1:56" s="151" customFormat="1" ht="16">
      <c r="A41" s="169"/>
      <c r="B41" s="189"/>
      <c r="C41" s="218" t="s">
        <v>20</v>
      </c>
      <c r="D41" s="219">
        <f t="shared" si="34"/>
        <v>0</v>
      </c>
      <c r="E41" s="223"/>
      <c r="F41" s="221">
        <f>ROUND('5 - LCCA Worksheet'!H67,-3)</f>
        <v>0</v>
      </c>
      <c r="G41" s="221">
        <f>ROUND('5 - LCCA Worksheet'!I67,-3)</f>
        <v>0</v>
      </c>
      <c r="H41" s="221">
        <f>ROUND('5 - LCCA Worksheet'!J67,-3)</f>
        <v>0</v>
      </c>
      <c r="I41" s="221">
        <f>ROUND('5 - LCCA Worksheet'!K67,-3)</f>
        <v>0</v>
      </c>
      <c r="J41" s="221">
        <f>ROUND('5 - LCCA Worksheet'!L67,-3)</f>
        <v>0</v>
      </c>
      <c r="K41" s="221">
        <f>ROUND('5 - LCCA Worksheet'!M67,-3)</f>
        <v>0</v>
      </c>
      <c r="L41" s="221">
        <f>ROUND('5 - LCCA Worksheet'!N67,-3)</f>
        <v>0</v>
      </c>
      <c r="M41" s="221">
        <f>ROUND('5 - LCCA Worksheet'!O67,-3)</f>
        <v>0</v>
      </c>
      <c r="N41" s="221">
        <f>ROUND('5 - LCCA Worksheet'!P67,-3)</f>
        <v>0</v>
      </c>
      <c r="O41" s="221">
        <f>ROUND('5 - LCCA Worksheet'!Q67,-3)</f>
        <v>0</v>
      </c>
      <c r="P41" s="221">
        <f>ROUND('5 - LCCA Worksheet'!R67,-3)</f>
        <v>0</v>
      </c>
      <c r="Q41" s="221">
        <f>ROUND('5 - LCCA Worksheet'!S67,-3)</f>
        <v>0</v>
      </c>
      <c r="R41" s="221">
        <f>ROUND('5 - LCCA Worksheet'!T67,-3)</f>
        <v>0</v>
      </c>
      <c r="S41" s="221">
        <f>ROUND('5 - LCCA Worksheet'!U67,-3)</f>
        <v>0</v>
      </c>
      <c r="T41" s="221">
        <f>ROUND('5 - LCCA Worksheet'!V67,-3)</f>
        <v>0</v>
      </c>
      <c r="U41" s="221">
        <f>ROUND('5 - LCCA Worksheet'!W67,-3)</f>
        <v>0</v>
      </c>
      <c r="V41" s="221">
        <f>ROUND('5 - LCCA Worksheet'!X67,-3)</f>
        <v>0</v>
      </c>
      <c r="W41" s="221">
        <f>ROUND('5 - LCCA Worksheet'!Y67,-3)</f>
        <v>0</v>
      </c>
      <c r="X41" s="221">
        <f>ROUND('5 - LCCA Worksheet'!Z67,-3)</f>
        <v>0</v>
      </c>
      <c r="Y41" s="221">
        <f>ROUND('5 - LCCA Worksheet'!AA67,-3)</f>
        <v>0</v>
      </c>
      <c r="Z41" s="221">
        <f>ROUND('5 - LCCA Worksheet'!AB67,-3)</f>
        <v>0</v>
      </c>
      <c r="AA41" s="221">
        <f>ROUND('5 - LCCA Worksheet'!AC67,-3)</f>
        <v>0</v>
      </c>
      <c r="AB41" s="221">
        <f>ROUND('5 - LCCA Worksheet'!AD67,-3)</f>
        <v>0</v>
      </c>
      <c r="AC41" s="221">
        <f>ROUND('5 - LCCA Worksheet'!AE67,-3)</f>
        <v>0</v>
      </c>
      <c r="AD41" s="221">
        <f>ROUND('5 - LCCA Worksheet'!AF67,-3)</f>
        <v>0</v>
      </c>
      <c r="AE41" s="221">
        <f>ROUND('5 - LCCA Worksheet'!AG67,-3)</f>
        <v>0</v>
      </c>
      <c r="AF41" s="221">
        <f>ROUND('5 - LCCA Worksheet'!AH67,-3)</f>
        <v>0</v>
      </c>
      <c r="AG41" s="221">
        <f>ROUND('5 - LCCA Worksheet'!AI67,-3)</f>
        <v>0</v>
      </c>
      <c r="AH41" s="221">
        <f>ROUND('5 - LCCA Worksheet'!AJ67,-3)</f>
        <v>0</v>
      </c>
      <c r="AI41" s="221">
        <f>ROUND('5 - LCCA Worksheet'!AK67,-3)</f>
        <v>0</v>
      </c>
      <c r="AJ41" s="221">
        <f>ROUND('5 - LCCA Worksheet'!AL67,-3)</f>
        <v>0</v>
      </c>
      <c r="AK41" s="221">
        <f>ROUND('5 - LCCA Worksheet'!AM67,-3)</f>
        <v>0</v>
      </c>
      <c r="AL41" s="221">
        <f>ROUND('5 - LCCA Worksheet'!AN67,-3)</f>
        <v>0</v>
      </c>
      <c r="AM41" s="221">
        <f>ROUND('5 - LCCA Worksheet'!AO67,-3)</f>
        <v>0</v>
      </c>
      <c r="AN41" s="221">
        <f>ROUND('5 - LCCA Worksheet'!AP67,-3)</f>
        <v>0</v>
      </c>
      <c r="AO41" s="221">
        <f>ROUND('5 - LCCA Worksheet'!AQ67,-3)</f>
        <v>0</v>
      </c>
      <c r="AP41" s="221">
        <f>ROUND('5 - LCCA Worksheet'!AR67,-3)</f>
        <v>0</v>
      </c>
      <c r="AQ41" s="221">
        <f>ROUND('5 - LCCA Worksheet'!AS67,-3)</f>
        <v>0</v>
      </c>
      <c r="AR41" s="221">
        <f>ROUND('5 - LCCA Worksheet'!AT67,-3)</f>
        <v>0</v>
      </c>
      <c r="AS41" s="221">
        <f>ROUND('5 - LCCA Worksheet'!AU67,-3)</f>
        <v>0</v>
      </c>
      <c r="AT41" s="221">
        <f>ROUND('5 - LCCA Worksheet'!AV67,-3)</f>
        <v>0</v>
      </c>
      <c r="AU41" s="221">
        <f>ROUND('5 - LCCA Worksheet'!AW67,-3)</f>
        <v>0</v>
      </c>
      <c r="AV41" s="221">
        <f>ROUND('5 - LCCA Worksheet'!AX67,-3)</f>
        <v>0</v>
      </c>
      <c r="AW41" s="221">
        <f>ROUND('5 - LCCA Worksheet'!AY67,-3)</f>
        <v>0</v>
      </c>
      <c r="AX41" s="221">
        <f>ROUND('5 - LCCA Worksheet'!AZ67,-3)</f>
        <v>0</v>
      </c>
      <c r="AY41" s="221">
        <f>ROUND('5 - LCCA Worksheet'!BA67,-3)</f>
        <v>0</v>
      </c>
      <c r="AZ41" s="221">
        <f>ROUND('5 - LCCA Worksheet'!BB67,-3)</f>
        <v>0</v>
      </c>
      <c r="BA41" s="221">
        <f>ROUND('5 - LCCA Worksheet'!BC67,-3)</f>
        <v>0</v>
      </c>
      <c r="BB41" s="221">
        <f>ROUND('5 - LCCA Worksheet'!BD67,-3)</f>
        <v>0</v>
      </c>
      <c r="BC41" s="221">
        <f>ROUND('5 - LCCA Worksheet'!BE67,-3)</f>
        <v>0</v>
      </c>
      <c r="BD41" s="210"/>
    </row>
    <row r="42" spans="1:56" s="151" customFormat="1" ht="16">
      <c r="A42" s="169"/>
      <c r="B42" s="189"/>
      <c r="C42" s="218" t="s">
        <v>22</v>
      </c>
      <c r="D42" s="219">
        <f t="shared" si="34"/>
        <v>0</v>
      </c>
      <c r="E42" s="223"/>
      <c r="F42" s="221">
        <f>ROUND('5 - LCCA Worksheet'!H68,-3)</f>
        <v>0</v>
      </c>
      <c r="G42" s="221">
        <f>ROUND('5 - LCCA Worksheet'!I68,-3)</f>
        <v>0</v>
      </c>
      <c r="H42" s="221">
        <f>ROUND('5 - LCCA Worksheet'!J68,-3)</f>
        <v>0</v>
      </c>
      <c r="I42" s="221">
        <f>ROUND('5 - LCCA Worksheet'!K68,-3)</f>
        <v>0</v>
      </c>
      <c r="J42" s="221">
        <f>ROUND('5 - LCCA Worksheet'!L68,-3)</f>
        <v>0</v>
      </c>
      <c r="K42" s="221">
        <f>ROUND('5 - LCCA Worksheet'!M68,-3)</f>
        <v>0</v>
      </c>
      <c r="L42" s="221">
        <f>ROUND('5 - LCCA Worksheet'!N68,-3)</f>
        <v>0</v>
      </c>
      <c r="M42" s="221">
        <f>ROUND('5 - LCCA Worksheet'!O68,-3)</f>
        <v>0</v>
      </c>
      <c r="N42" s="221">
        <f>ROUND('5 - LCCA Worksheet'!P68,-3)</f>
        <v>0</v>
      </c>
      <c r="O42" s="221">
        <f>ROUND('5 - LCCA Worksheet'!Q68,-3)</f>
        <v>0</v>
      </c>
      <c r="P42" s="221">
        <f>ROUND('5 - LCCA Worksheet'!R68,-3)</f>
        <v>0</v>
      </c>
      <c r="Q42" s="221">
        <f>ROUND('5 - LCCA Worksheet'!S68,-3)</f>
        <v>0</v>
      </c>
      <c r="R42" s="221">
        <f>ROUND('5 - LCCA Worksheet'!T68,-3)</f>
        <v>0</v>
      </c>
      <c r="S42" s="221">
        <f>ROUND('5 - LCCA Worksheet'!U68,-3)</f>
        <v>0</v>
      </c>
      <c r="T42" s="221">
        <f>ROUND('5 - LCCA Worksheet'!V68,-3)</f>
        <v>0</v>
      </c>
      <c r="U42" s="221">
        <f>ROUND('5 - LCCA Worksheet'!W68,-3)</f>
        <v>0</v>
      </c>
      <c r="V42" s="221">
        <f>ROUND('5 - LCCA Worksheet'!X68,-3)</f>
        <v>0</v>
      </c>
      <c r="W42" s="221">
        <f>ROUND('5 - LCCA Worksheet'!Y68,-3)</f>
        <v>0</v>
      </c>
      <c r="X42" s="221">
        <f>ROUND('5 - LCCA Worksheet'!Z68,-3)</f>
        <v>0</v>
      </c>
      <c r="Y42" s="221">
        <f>ROUND('5 - LCCA Worksheet'!AA68,-3)</f>
        <v>0</v>
      </c>
      <c r="Z42" s="221">
        <f>ROUND('5 - LCCA Worksheet'!AB68,-3)</f>
        <v>0</v>
      </c>
      <c r="AA42" s="221">
        <f>ROUND('5 - LCCA Worksheet'!AC68,-3)</f>
        <v>0</v>
      </c>
      <c r="AB42" s="221">
        <f>ROUND('5 - LCCA Worksheet'!AD68,-3)</f>
        <v>0</v>
      </c>
      <c r="AC42" s="221">
        <f>ROUND('5 - LCCA Worksheet'!AE68,-3)</f>
        <v>0</v>
      </c>
      <c r="AD42" s="221">
        <f>ROUND('5 - LCCA Worksheet'!AF68,-3)</f>
        <v>0</v>
      </c>
      <c r="AE42" s="221">
        <f>ROUND('5 - LCCA Worksheet'!AG68,-3)</f>
        <v>0</v>
      </c>
      <c r="AF42" s="221">
        <f>ROUND('5 - LCCA Worksheet'!AH68,-3)</f>
        <v>0</v>
      </c>
      <c r="AG42" s="221">
        <f>ROUND('5 - LCCA Worksheet'!AI68,-3)</f>
        <v>0</v>
      </c>
      <c r="AH42" s="221">
        <f>ROUND('5 - LCCA Worksheet'!AJ68,-3)</f>
        <v>0</v>
      </c>
      <c r="AI42" s="221">
        <f>ROUND('5 - LCCA Worksheet'!AK68,-3)</f>
        <v>0</v>
      </c>
      <c r="AJ42" s="221">
        <f>ROUND('5 - LCCA Worksheet'!AL68,-3)</f>
        <v>0</v>
      </c>
      <c r="AK42" s="221">
        <f>ROUND('5 - LCCA Worksheet'!AM68,-3)</f>
        <v>0</v>
      </c>
      <c r="AL42" s="221">
        <f>ROUND('5 - LCCA Worksheet'!AN68,-3)</f>
        <v>0</v>
      </c>
      <c r="AM42" s="221">
        <f>ROUND('5 - LCCA Worksheet'!AO68,-3)</f>
        <v>0</v>
      </c>
      <c r="AN42" s="221">
        <f>ROUND('5 - LCCA Worksheet'!AP68,-3)</f>
        <v>0</v>
      </c>
      <c r="AO42" s="221">
        <f>ROUND('5 - LCCA Worksheet'!AQ68,-3)</f>
        <v>0</v>
      </c>
      <c r="AP42" s="221">
        <f>ROUND('5 - LCCA Worksheet'!AR68,-3)</f>
        <v>0</v>
      </c>
      <c r="AQ42" s="221">
        <f>ROUND('5 - LCCA Worksheet'!AS68,-3)</f>
        <v>0</v>
      </c>
      <c r="AR42" s="221">
        <f>ROUND('5 - LCCA Worksheet'!AT68,-3)</f>
        <v>0</v>
      </c>
      <c r="AS42" s="221">
        <f>ROUND('5 - LCCA Worksheet'!AU68,-3)</f>
        <v>0</v>
      </c>
      <c r="AT42" s="221">
        <f>ROUND('5 - LCCA Worksheet'!AV68,-3)</f>
        <v>0</v>
      </c>
      <c r="AU42" s="221">
        <f>ROUND('5 - LCCA Worksheet'!AW68,-3)</f>
        <v>0</v>
      </c>
      <c r="AV42" s="221">
        <f>ROUND('5 - LCCA Worksheet'!AX68,-3)</f>
        <v>0</v>
      </c>
      <c r="AW42" s="221">
        <f>ROUND('5 - LCCA Worksheet'!AY68,-3)</f>
        <v>0</v>
      </c>
      <c r="AX42" s="221">
        <f>ROUND('5 - LCCA Worksheet'!AZ68,-3)</f>
        <v>0</v>
      </c>
      <c r="AY42" s="221">
        <f>ROUND('5 - LCCA Worksheet'!BA68,-3)</f>
        <v>0</v>
      </c>
      <c r="AZ42" s="221">
        <f>ROUND('5 - LCCA Worksheet'!BB68,-3)</f>
        <v>0</v>
      </c>
      <c r="BA42" s="221">
        <f>ROUND('5 - LCCA Worksheet'!BC68,-3)</f>
        <v>0</v>
      </c>
      <c r="BB42" s="221">
        <f>ROUND('5 - LCCA Worksheet'!BD68,-3)</f>
        <v>0</v>
      </c>
      <c r="BC42" s="221">
        <f>ROUND('5 - LCCA Worksheet'!BE68,-3)</f>
        <v>0</v>
      </c>
      <c r="BD42" s="210"/>
    </row>
    <row r="43" spans="1:56" s="151" customFormat="1" ht="16">
      <c r="A43" s="169"/>
      <c r="B43" s="189"/>
      <c r="C43" s="218" t="s">
        <v>50</v>
      </c>
      <c r="D43" s="219">
        <f t="shared" si="34"/>
        <v>0</v>
      </c>
      <c r="E43" s="222"/>
      <c r="F43" s="221">
        <f>SUM(F39:F41)-F42</f>
        <v>0</v>
      </c>
      <c r="G43" s="221">
        <f t="shared" ref="G43:AD43" si="35">SUM(G39:G41)-G42</f>
        <v>0</v>
      </c>
      <c r="H43" s="221">
        <f t="shared" si="35"/>
        <v>0</v>
      </c>
      <c r="I43" s="221">
        <f t="shared" si="35"/>
        <v>0</v>
      </c>
      <c r="J43" s="221">
        <f t="shared" si="35"/>
        <v>0</v>
      </c>
      <c r="K43" s="221">
        <f t="shared" si="35"/>
        <v>0</v>
      </c>
      <c r="L43" s="221">
        <f t="shared" si="35"/>
        <v>0</v>
      </c>
      <c r="M43" s="221">
        <f t="shared" si="35"/>
        <v>0</v>
      </c>
      <c r="N43" s="221">
        <f t="shared" si="35"/>
        <v>0</v>
      </c>
      <c r="O43" s="221">
        <f t="shared" si="35"/>
        <v>0</v>
      </c>
      <c r="P43" s="221">
        <f t="shared" si="35"/>
        <v>0</v>
      </c>
      <c r="Q43" s="221">
        <f t="shared" si="35"/>
        <v>0</v>
      </c>
      <c r="R43" s="221">
        <f t="shared" si="35"/>
        <v>0</v>
      </c>
      <c r="S43" s="221">
        <f t="shared" si="35"/>
        <v>0</v>
      </c>
      <c r="T43" s="221">
        <f t="shared" si="35"/>
        <v>0</v>
      </c>
      <c r="U43" s="221">
        <f t="shared" si="35"/>
        <v>0</v>
      </c>
      <c r="V43" s="221">
        <f t="shared" si="35"/>
        <v>0</v>
      </c>
      <c r="W43" s="221">
        <f t="shared" si="35"/>
        <v>0</v>
      </c>
      <c r="X43" s="221">
        <f t="shared" si="35"/>
        <v>0</v>
      </c>
      <c r="Y43" s="221">
        <f t="shared" si="35"/>
        <v>0</v>
      </c>
      <c r="Z43" s="221">
        <f t="shared" si="35"/>
        <v>0</v>
      </c>
      <c r="AA43" s="221">
        <f t="shared" si="35"/>
        <v>0</v>
      </c>
      <c r="AB43" s="221">
        <f t="shared" si="35"/>
        <v>0</v>
      </c>
      <c r="AC43" s="221">
        <f t="shared" si="35"/>
        <v>0</v>
      </c>
      <c r="AD43" s="221">
        <f t="shared" si="35"/>
        <v>0</v>
      </c>
      <c r="AE43" s="221">
        <f t="shared" ref="AE43:BC43" si="36">SUM(AE39:AE41)-AE42</f>
        <v>0</v>
      </c>
      <c r="AF43" s="221">
        <f t="shared" si="36"/>
        <v>0</v>
      </c>
      <c r="AG43" s="221">
        <f t="shared" si="36"/>
        <v>0</v>
      </c>
      <c r="AH43" s="221">
        <f t="shared" si="36"/>
        <v>0</v>
      </c>
      <c r="AI43" s="221">
        <f t="shared" si="36"/>
        <v>0</v>
      </c>
      <c r="AJ43" s="221">
        <f t="shared" si="36"/>
        <v>0</v>
      </c>
      <c r="AK43" s="221">
        <f t="shared" si="36"/>
        <v>0</v>
      </c>
      <c r="AL43" s="221">
        <f t="shared" si="36"/>
        <v>0</v>
      </c>
      <c r="AM43" s="221">
        <f t="shared" si="36"/>
        <v>0</v>
      </c>
      <c r="AN43" s="221">
        <f t="shared" si="36"/>
        <v>0</v>
      </c>
      <c r="AO43" s="221">
        <f t="shared" si="36"/>
        <v>0</v>
      </c>
      <c r="AP43" s="221">
        <f t="shared" si="36"/>
        <v>0</v>
      </c>
      <c r="AQ43" s="221">
        <f t="shared" si="36"/>
        <v>0</v>
      </c>
      <c r="AR43" s="221">
        <f t="shared" si="36"/>
        <v>0</v>
      </c>
      <c r="AS43" s="221">
        <f t="shared" si="36"/>
        <v>0</v>
      </c>
      <c r="AT43" s="221">
        <f t="shared" si="36"/>
        <v>0</v>
      </c>
      <c r="AU43" s="221">
        <f t="shared" si="36"/>
        <v>0</v>
      </c>
      <c r="AV43" s="221">
        <f t="shared" si="36"/>
        <v>0</v>
      </c>
      <c r="AW43" s="221">
        <f t="shared" si="36"/>
        <v>0</v>
      </c>
      <c r="AX43" s="221">
        <f t="shared" si="36"/>
        <v>0</v>
      </c>
      <c r="AY43" s="221">
        <f t="shared" si="36"/>
        <v>0</v>
      </c>
      <c r="AZ43" s="221">
        <f t="shared" si="36"/>
        <v>0</v>
      </c>
      <c r="BA43" s="221">
        <f t="shared" si="36"/>
        <v>0</v>
      </c>
      <c r="BB43" s="221">
        <f t="shared" si="36"/>
        <v>0</v>
      </c>
      <c r="BC43" s="221">
        <f t="shared" si="36"/>
        <v>0</v>
      </c>
      <c r="BD43" s="210"/>
    </row>
    <row r="44" spans="1:56" s="151" customFormat="1" ht="16">
      <c r="A44" s="169"/>
      <c r="B44" s="185"/>
      <c r="C44" s="225"/>
      <c r="D44" s="226"/>
      <c r="E44" s="227"/>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10"/>
    </row>
    <row r="45" spans="1:56" s="151" customFormat="1" ht="16">
      <c r="A45" s="169"/>
      <c r="B45" s="173" t="str">
        <f>altern4</f>
        <v>Name of Alternative 4</v>
      </c>
      <c r="C45" s="173"/>
      <c r="D45" s="173"/>
      <c r="E45" s="173"/>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10"/>
    </row>
    <row r="46" spans="1:56" s="151" customFormat="1" ht="16">
      <c r="A46" s="169"/>
      <c r="B46" s="189"/>
      <c r="C46" s="215"/>
      <c r="D46" s="204"/>
      <c r="E46" s="223"/>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5"/>
      <c r="AQ46" s="195"/>
      <c r="AR46" s="195"/>
      <c r="AS46" s="195"/>
      <c r="AT46" s="195"/>
      <c r="AU46" s="195"/>
      <c r="AV46" s="195"/>
      <c r="AW46" s="195"/>
      <c r="AX46" s="195"/>
      <c r="AY46" s="195"/>
      <c r="AZ46" s="195"/>
      <c r="BA46" s="195"/>
      <c r="BB46" s="195"/>
      <c r="BC46" s="195"/>
      <c r="BD46" s="210"/>
    </row>
    <row r="47" spans="1:56" s="151" customFormat="1" ht="16">
      <c r="A47" s="169"/>
      <c r="B47" s="189"/>
      <c r="C47" s="218" t="s">
        <v>18</v>
      </c>
      <c r="D47" s="219">
        <f>SUM(F47:BC47)</f>
        <v>0</v>
      </c>
      <c r="E47" s="223"/>
      <c r="F47" s="221">
        <f>ROUND('5 - LCCA Worksheet'!H72,-3)</f>
        <v>0</v>
      </c>
      <c r="G47" s="221">
        <f>ROUND('5 - LCCA Worksheet'!I72,-3)</f>
        <v>0</v>
      </c>
      <c r="H47" s="221">
        <f>ROUND('5 - LCCA Worksheet'!J72,-3)</f>
        <v>0</v>
      </c>
      <c r="I47" s="221">
        <f>ROUND('5 - LCCA Worksheet'!K72,-3)</f>
        <v>0</v>
      </c>
      <c r="J47" s="221">
        <f>ROUND('5 - LCCA Worksheet'!L72,-3)</f>
        <v>0</v>
      </c>
      <c r="K47" s="221">
        <f>ROUND('5 - LCCA Worksheet'!M72,-3)</f>
        <v>0</v>
      </c>
      <c r="L47" s="221">
        <f>ROUND('5 - LCCA Worksheet'!N72,-3)</f>
        <v>0</v>
      </c>
      <c r="M47" s="221">
        <f>ROUND('5 - LCCA Worksheet'!O72,-3)</f>
        <v>0</v>
      </c>
      <c r="N47" s="221">
        <f>ROUND('5 - LCCA Worksheet'!P72,-3)</f>
        <v>0</v>
      </c>
      <c r="O47" s="221">
        <f>ROUND('5 - LCCA Worksheet'!Q72,-3)</f>
        <v>0</v>
      </c>
      <c r="P47" s="221">
        <f>ROUND('5 - LCCA Worksheet'!R72,-3)</f>
        <v>0</v>
      </c>
      <c r="Q47" s="221">
        <f>ROUND('5 - LCCA Worksheet'!S72,-3)</f>
        <v>0</v>
      </c>
      <c r="R47" s="221">
        <f>ROUND('5 - LCCA Worksheet'!T72,-3)</f>
        <v>0</v>
      </c>
      <c r="S47" s="221">
        <f>ROUND('5 - LCCA Worksheet'!U72,-3)</f>
        <v>0</v>
      </c>
      <c r="T47" s="221">
        <f>ROUND('5 - LCCA Worksheet'!V72,-3)</f>
        <v>0</v>
      </c>
      <c r="U47" s="221">
        <f>ROUND('5 - LCCA Worksheet'!W72,-3)</f>
        <v>0</v>
      </c>
      <c r="V47" s="221">
        <f>ROUND('5 - LCCA Worksheet'!X72,-3)</f>
        <v>0</v>
      </c>
      <c r="W47" s="221">
        <f>ROUND('5 - LCCA Worksheet'!Y72,-3)</f>
        <v>0</v>
      </c>
      <c r="X47" s="221">
        <f>ROUND('5 - LCCA Worksheet'!Z72,-3)</f>
        <v>0</v>
      </c>
      <c r="Y47" s="221">
        <f>ROUND('5 - LCCA Worksheet'!AA72,-3)</f>
        <v>0</v>
      </c>
      <c r="Z47" s="221">
        <f>ROUND('5 - LCCA Worksheet'!AB72,-3)</f>
        <v>0</v>
      </c>
      <c r="AA47" s="221">
        <f>ROUND('5 - LCCA Worksheet'!AC72,-3)</f>
        <v>0</v>
      </c>
      <c r="AB47" s="221">
        <f>ROUND('5 - LCCA Worksheet'!AD72,-3)</f>
        <v>0</v>
      </c>
      <c r="AC47" s="221">
        <f>ROUND('5 - LCCA Worksheet'!AE72,-3)</f>
        <v>0</v>
      </c>
      <c r="AD47" s="221">
        <f>ROUND('5 - LCCA Worksheet'!AF72,-3)</f>
        <v>0</v>
      </c>
      <c r="AE47" s="221">
        <f>ROUND('5 - LCCA Worksheet'!AG72,-3)</f>
        <v>0</v>
      </c>
      <c r="AF47" s="221">
        <f>ROUND('5 - LCCA Worksheet'!AH72,-3)</f>
        <v>0</v>
      </c>
      <c r="AG47" s="221">
        <f>ROUND('5 - LCCA Worksheet'!AI72,-3)</f>
        <v>0</v>
      </c>
      <c r="AH47" s="221">
        <f>ROUND('5 - LCCA Worksheet'!AJ72,-3)</f>
        <v>0</v>
      </c>
      <c r="AI47" s="221">
        <f>ROUND('5 - LCCA Worksheet'!AK72,-3)</f>
        <v>0</v>
      </c>
      <c r="AJ47" s="221">
        <f>ROUND('5 - LCCA Worksheet'!AL72,-3)</f>
        <v>0</v>
      </c>
      <c r="AK47" s="221">
        <f>ROUND('5 - LCCA Worksheet'!AM72,-3)</f>
        <v>0</v>
      </c>
      <c r="AL47" s="221">
        <f>ROUND('5 - LCCA Worksheet'!AN72,-3)</f>
        <v>0</v>
      </c>
      <c r="AM47" s="221">
        <f>ROUND('5 - LCCA Worksheet'!AO72,-3)</f>
        <v>0</v>
      </c>
      <c r="AN47" s="221">
        <f>ROUND('5 - LCCA Worksheet'!AP72,-3)</f>
        <v>0</v>
      </c>
      <c r="AO47" s="221">
        <f>ROUND('5 - LCCA Worksheet'!AQ72,-3)</f>
        <v>0</v>
      </c>
      <c r="AP47" s="221">
        <f>ROUND('5 - LCCA Worksheet'!AR72,-3)</f>
        <v>0</v>
      </c>
      <c r="AQ47" s="221">
        <f>ROUND('5 - LCCA Worksheet'!AS72,-3)</f>
        <v>0</v>
      </c>
      <c r="AR47" s="221">
        <f>ROUND('5 - LCCA Worksheet'!AT72,-3)</f>
        <v>0</v>
      </c>
      <c r="AS47" s="221">
        <f>ROUND('5 - LCCA Worksheet'!AU72,-3)</f>
        <v>0</v>
      </c>
      <c r="AT47" s="221">
        <f>ROUND('5 - LCCA Worksheet'!AV72,-3)</f>
        <v>0</v>
      </c>
      <c r="AU47" s="221">
        <f>ROUND('5 - LCCA Worksheet'!AW72,-3)</f>
        <v>0</v>
      </c>
      <c r="AV47" s="221">
        <f>ROUND('5 - LCCA Worksheet'!AX72,-3)</f>
        <v>0</v>
      </c>
      <c r="AW47" s="221">
        <f>ROUND('5 - LCCA Worksheet'!AY72,-3)</f>
        <v>0</v>
      </c>
      <c r="AX47" s="221">
        <f>ROUND('5 - LCCA Worksheet'!AZ72,-3)</f>
        <v>0</v>
      </c>
      <c r="AY47" s="221">
        <f>ROUND('5 - LCCA Worksheet'!BA72,-3)</f>
        <v>0</v>
      </c>
      <c r="AZ47" s="221">
        <f>ROUND('5 - LCCA Worksheet'!BB72,-3)</f>
        <v>0</v>
      </c>
      <c r="BA47" s="221">
        <f>ROUND('5 - LCCA Worksheet'!BC72,-3)</f>
        <v>0</v>
      </c>
      <c r="BB47" s="221">
        <f>ROUND('5 - LCCA Worksheet'!BD72,-3)</f>
        <v>0</v>
      </c>
      <c r="BC47" s="221">
        <f>ROUND('5 - LCCA Worksheet'!BE72,-3)</f>
        <v>0</v>
      </c>
      <c r="BD47" s="210"/>
    </row>
    <row r="48" spans="1:56" s="151" customFormat="1" ht="16">
      <c r="A48" s="169"/>
      <c r="B48" s="189"/>
      <c r="C48" s="218" t="s">
        <v>19</v>
      </c>
      <c r="D48" s="219">
        <f t="shared" ref="D48:D51" si="37">SUM(F48:BC48)</f>
        <v>0</v>
      </c>
      <c r="E48" s="223"/>
      <c r="F48" s="221">
        <f>ROUND('5 - LCCA Worksheet'!H73,-3)</f>
        <v>0</v>
      </c>
      <c r="G48" s="221">
        <f>ROUND('5 - LCCA Worksheet'!I73,-3)</f>
        <v>0</v>
      </c>
      <c r="H48" s="221">
        <f>ROUND('5 - LCCA Worksheet'!J73,-3)</f>
        <v>0</v>
      </c>
      <c r="I48" s="221">
        <f>ROUND('5 - LCCA Worksheet'!K73,-3)</f>
        <v>0</v>
      </c>
      <c r="J48" s="221">
        <f>ROUND('5 - LCCA Worksheet'!L73,-3)</f>
        <v>0</v>
      </c>
      <c r="K48" s="221">
        <f>ROUND('5 - LCCA Worksheet'!M73,-3)</f>
        <v>0</v>
      </c>
      <c r="L48" s="221">
        <f>ROUND('5 - LCCA Worksheet'!N73,-3)</f>
        <v>0</v>
      </c>
      <c r="M48" s="221">
        <f>ROUND('5 - LCCA Worksheet'!O73,-3)</f>
        <v>0</v>
      </c>
      <c r="N48" s="221">
        <f>ROUND('5 - LCCA Worksheet'!P73,-3)</f>
        <v>0</v>
      </c>
      <c r="O48" s="221">
        <f>ROUND('5 - LCCA Worksheet'!Q73,-3)</f>
        <v>0</v>
      </c>
      <c r="P48" s="221">
        <f>ROUND('5 - LCCA Worksheet'!R73,-3)</f>
        <v>0</v>
      </c>
      <c r="Q48" s="221">
        <f>ROUND('5 - LCCA Worksheet'!S73,-3)</f>
        <v>0</v>
      </c>
      <c r="R48" s="221">
        <f>ROUND('5 - LCCA Worksheet'!T73,-3)</f>
        <v>0</v>
      </c>
      <c r="S48" s="221">
        <f>ROUND('5 - LCCA Worksheet'!U73,-3)</f>
        <v>0</v>
      </c>
      <c r="T48" s="221">
        <f>ROUND('5 - LCCA Worksheet'!V73,-3)</f>
        <v>0</v>
      </c>
      <c r="U48" s="221">
        <f>ROUND('5 - LCCA Worksheet'!W73,-3)</f>
        <v>0</v>
      </c>
      <c r="V48" s="221">
        <f>ROUND('5 - LCCA Worksheet'!X73,-3)</f>
        <v>0</v>
      </c>
      <c r="W48" s="221">
        <f>ROUND('5 - LCCA Worksheet'!Y73,-3)</f>
        <v>0</v>
      </c>
      <c r="X48" s="221">
        <f>ROUND('5 - LCCA Worksheet'!Z73,-3)</f>
        <v>0</v>
      </c>
      <c r="Y48" s="221">
        <f>ROUND('5 - LCCA Worksheet'!AA73,-3)</f>
        <v>0</v>
      </c>
      <c r="Z48" s="221">
        <f>ROUND('5 - LCCA Worksheet'!AB73,-3)</f>
        <v>0</v>
      </c>
      <c r="AA48" s="221">
        <f>ROUND('5 - LCCA Worksheet'!AC73,-3)</f>
        <v>0</v>
      </c>
      <c r="AB48" s="221">
        <f>ROUND('5 - LCCA Worksheet'!AD73,-3)</f>
        <v>0</v>
      </c>
      <c r="AC48" s="221">
        <f>ROUND('5 - LCCA Worksheet'!AE73,-3)</f>
        <v>0</v>
      </c>
      <c r="AD48" s="221">
        <f>ROUND('5 - LCCA Worksheet'!AF73,-3)</f>
        <v>0</v>
      </c>
      <c r="AE48" s="221">
        <f>ROUND('5 - LCCA Worksheet'!AG73,-3)</f>
        <v>0</v>
      </c>
      <c r="AF48" s="221">
        <f>ROUND('5 - LCCA Worksheet'!AH73,-3)</f>
        <v>0</v>
      </c>
      <c r="AG48" s="221">
        <f>ROUND('5 - LCCA Worksheet'!AI73,-3)</f>
        <v>0</v>
      </c>
      <c r="AH48" s="221">
        <f>ROUND('5 - LCCA Worksheet'!AJ73,-3)</f>
        <v>0</v>
      </c>
      <c r="AI48" s="221">
        <f>ROUND('5 - LCCA Worksheet'!AK73,-3)</f>
        <v>0</v>
      </c>
      <c r="AJ48" s="221">
        <f>ROUND('5 - LCCA Worksheet'!AL73,-3)</f>
        <v>0</v>
      </c>
      <c r="AK48" s="221">
        <f>ROUND('5 - LCCA Worksheet'!AM73,-3)</f>
        <v>0</v>
      </c>
      <c r="AL48" s="221">
        <f>ROUND('5 - LCCA Worksheet'!AN73,-3)</f>
        <v>0</v>
      </c>
      <c r="AM48" s="221">
        <f>ROUND('5 - LCCA Worksheet'!AO73,-3)</f>
        <v>0</v>
      </c>
      <c r="AN48" s="221">
        <f>ROUND('5 - LCCA Worksheet'!AP73,-3)</f>
        <v>0</v>
      </c>
      <c r="AO48" s="221">
        <f>ROUND('5 - LCCA Worksheet'!AQ73,-3)</f>
        <v>0</v>
      </c>
      <c r="AP48" s="221">
        <f>ROUND('5 - LCCA Worksheet'!AR73,-3)</f>
        <v>0</v>
      </c>
      <c r="AQ48" s="221">
        <f>ROUND('5 - LCCA Worksheet'!AS73,-3)</f>
        <v>0</v>
      </c>
      <c r="AR48" s="221">
        <f>ROUND('5 - LCCA Worksheet'!AT73,-3)</f>
        <v>0</v>
      </c>
      <c r="AS48" s="221">
        <f>ROUND('5 - LCCA Worksheet'!AU73,-3)</f>
        <v>0</v>
      </c>
      <c r="AT48" s="221">
        <f>ROUND('5 - LCCA Worksheet'!AV73,-3)</f>
        <v>0</v>
      </c>
      <c r="AU48" s="221">
        <f>ROUND('5 - LCCA Worksheet'!AW73,-3)</f>
        <v>0</v>
      </c>
      <c r="AV48" s="221">
        <f>ROUND('5 - LCCA Worksheet'!AX73,-3)</f>
        <v>0</v>
      </c>
      <c r="AW48" s="221">
        <f>ROUND('5 - LCCA Worksheet'!AY73,-3)</f>
        <v>0</v>
      </c>
      <c r="AX48" s="221">
        <f>ROUND('5 - LCCA Worksheet'!AZ73,-3)</f>
        <v>0</v>
      </c>
      <c r="AY48" s="221">
        <f>ROUND('5 - LCCA Worksheet'!BA73,-3)</f>
        <v>0</v>
      </c>
      <c r="AZ48" s="221">
        <f>ROUND('5 - LCCA Worksheet'!BB73,-3)</f>
        <v>0</v>
      </c>
      <c r="BA48" s="221">
        <f>ROUND('5 - LCCA Worksheet'!BC73,-3)</f>
        <v>0</v>
      </c>
      <c r="BB48" s="221">
        <f>ROUND('5 - LCCA Worksheet'!BD73,-3)</f>
        <v>0</v>
      </c>
      <c r="BC48" s="221">
        <f>ROUND('5 - LCCA Worksheet'!BE73,-3)</f>
        <v>0</v>
      </c>
      <c r="BD48" s="210"/>
    </row>
    <row r="49" spans="1:56" s="151" customFormat="1" ht="16">
      <c r="A49" s="169"/>
      <c r="B49" s="189"/>
      <c r="C49" s="218" t="s">
        <v>20</v>
      </c>
      <c r="D49" s="219">
        <f t="shared" si="37"/>
        <v>0</v>
      </c>
      <c r="E49" s="223"/>
      <c r="F49" s="221">
        <f>ROUND('5 - LCCA Worksheet'!H74,-3)</f>
        <v>0</v>
      </c>
      <c r="G49" s="221">
        <f>ROUND('5 - LCCA Worksheet'!I74,-3)</f>
        <v>0</v>
      </c>
      <c r="H49" s="221">
        <f>ROUND('5 - LCCA Worksheet'!J74,-3)</f>
        <v>0</v>
      </c>
      <c r="I49" s="221">
        <f>ROUND('5 - LCCA Worksheet'!K74,-3)</f>
        <v>0</v>
      </c>
      <c r="J49" s="221">
        <f>ROUND('5 - LCCA Worksheet'!L74,-3)</f>
        <v>0</v>
      </c>
      <c r="K49" s="221">
        <f>ROUND('5 - LCCA Worksheet'!M74,-3)</f>
        <v>0</v>
      </c>
      <c r="L49" s="221">
        <f>ROUND('5 - LCCA Worksheet'!N74,-3)</f>
        <v>0</v>
      </c>
      <c r="M49" s="221">
        <f>ROUND('5 - LCCA Worksheet'!O74,-3)</f>
        <v>0</v>
      </c>
      <c r="N49" s="221">
        <f>ROUND('5 - LCCA Worksheet'!P74,-3)</f>
        <v>0</v>
      </c>
      <c r="O49" s="221">
        <f>ROUND('5 - LCCA Worksheet'!Q74,-3)</f>
        <v>0</v>
      </c>
      <c r="P49" s="221">
        <f>ROUND('5 - LCCA Worksheet'!R74,-3)</f>
        <v>0</v>
      </c>
      <c r="Q49" s="221">
        <f>ROUND('5 - LCCA Worksheet'!S74,-3)</f>
        <v>0</v>
      </c>
      <c r="R49" s="221">
        <f>ROUND('5 - LCCA Worksheet'!T74,-3)</f>
        <v>0</v>
      </c>
      <c r="S49" s="221">
        <f>ROUND('5 - LCCA Worksheet'!U74,-3)</f>
        <v>0</v>
      </c>
      <c r="T49" s="221">
        <f>ROUND('5 - LCCA Worksheet'!V74,-3)</f>
        <v>0</v>
      </c>
      <c r="U49" s="221">
        <f>ROUND('5 - LCCA Worksheet'!W74,-3)</f>
        <v>0</v>
      </c>
      <c r="V49" s="221">
        <f>ROUND('5 - LCCA Worksheet'!X74,-3)</f>
        <v>0</v>
      </c>
      <c r="W49" s="221">
        <f>ROUND('5 - LCCA Worksheet'!Y74,-3)</f>
        <v>0</v>
      </c>
      <c r="X49" s="221">
        <f>ROUND('5 - LCCA Worksheet'!Z74,-3)</f>
        <v>0</v>
      </c>
      <c r="Y49" s="221">
        <f>ROUND('5 - LCCA Worksheet'!AA74,-3)</f>
        <v>0</v>
      </c>
      <c r="Z49" s="221">
        <f>ROUND('5 - LCCA Worksheet'!AB74,-3)</f>
        <v>0</v>
      </c>
      <c r="AA49" s="221">
        <f>ROUND('5 - LCCA Worksheet'!AC74,-3)</f>
        <v>0</v>
      </c>
      <c r="AB49" s="221">
        <f>ROUND('5 - LCCA Worksheet'!AD74,-3)</f>
        <v>0</v>
      </c>
      <c r="AC49" s="221">
        <f>ROUND('5 - LCCA Worksheet'!AE74,-3)</f>
        <v>0</v>
      </c>
      <c r="AD49" s="221">
        <f>ROUND('5 - LCCA Worksheet'!AF74,-3)</f>
        <v>0</v>
      </c>
      <c r="AE49" s="221">
        <f>ROUND('5 - LCCA Worksheet'!AG74,-3)</f>
        <v>0</v>
      </c>
      <c r="AF49" s="221">
        <f>ROUND('5 - LCCA Worksheet'!AH74,-3)</f>
        <v>0</v>
      </c>
      <c r="AG49" s="221">
        <f>ROUND('5 - LCCA Worksheet'!AI74,-3)</f>
        <v>0</v>
      </c>
      <c r="AH49" s="221">
        <f>ROUND('5 - LCCA Worksheet'!AJ74,-3)</f>
        <v>0</v>
      </c>
      <c r="AI49" s="221">
        <f>ROUND('5 - LCCA Worksheet'!AK74,-3)</f>
        <v>0</v>
      </c>
      <c r="AJ49" s="221">
        <f>ROUND('5 - LCCA Worksheet'!AL74,-3)</f>
        <v>0</v>
      </c>
      <c r="AK49" s="221">
        <f>ROUND('5 - LCCA Worksheet'!AM74,-3)</f>
        <v>0</v>
      </c>
      <c r="AL49" s="221">
        <f>ROUND('5 - LCCA Worksheet'!AN74,-3)</f>
        <v>0</v>
      </c>
      <c r="AM49" s="221">
        <f>ROUND('5 - LCCA Worksheet'!AO74,-3)</f>
        <v>0</v>
      </c>
      <c r="AN49" s="221">
        <f>ROUND('5 - LCCA Worksheet'!AP74,-3)</f>
        <v>0</v>
      </c>
      <c r="AO49" s="221">
        <f>ROUND('5 - LCCA Worksheet'!AQ74,-3)</f>
        <v>0</v>
      </c>
      <c r="AP49" s="221">
        <f>ROUND('5 - LCCA Worksheet'!AR74,-3)</f>
        <v>0</v>
      </c>
      <c r="AQ49" s="221">
        <f>ROUND('5 - LCCA Worksheet'!AS74,-3)</f>
        <v>0</v>
      </c>
      <c r="AR49" s="221">
        <f>ROUND('5 - LCCA Worksheet'!AT74,-3)</f>
        <v>0</v>
      </c>
      <c r="AS49" s="221">
        <f>ROUND('5 - LCCA Worksheet'!AU74,-3)</f>
        <v>0</v>
      </c>
      <c r="AT49" s="221">
        <f>ROUND('5 - LCCA Worksheet'!AV74,-3)</f>
        <v>0</v>
      </c>
      <c r="AU49" s="221">
        <f>ROUND('5 - LCCA Worksheet'!AW74,-3)</f>
        <v>0</v>
      </c>
      <c r="AV49" s="221">
        <f>ROUND('5 - LCCA Worksheet'!AX74,-3)</f>
        <v>0</v>
      </c>
      <c r="AW49" s="221">
        <f>ROUND('5 - LCCA Worksheet'!AY74,-3)</f>
        <v>0</v>
      </c>
      <c r="AX49" s="221">
        <f>ROUND('5 - LCCA Worksheet'!AZ74,-3)</f>
        <v>0</v>
      </c>
      <c r="AY49" s="221">
        <f>ROUND('5 - LCCA Worksheet'!BA74,-3)</f>
        <v>0</v>
      </c>
      <c r="AZ49" s="221">
        <f>ROUND('5 - LCCA Worksheet'!BB74,-3)</f>
        <v>0</v>
      </c>
      <c r="BA49" s="221">
        <f>ROUND('5 - LCCA Worksheet'!BC74,-3)</f>
        <v>0</v>
      </c>
      <c r="BB49" s="221">
        <f>ROUND('5 - LCCA Worksheet'!BD74,-3)</f>
        <v>0</v>
      </c>
      <c r="BC49" s="221">
        <f>ROUND('5 - LCCA Worksheet'!BE74,-3)</f>
        <v>0</v>
      </c>
      <c r="BD49" s="210"/>
    </row>
    <row r="50" spans="1:56" s="151" customFormat="1" ht="16">
      <c r="A50" s="169"/>
      <c r="B50" s="189"/>
      <c r="C50" s="218" t="s">
        <v>22</v>
      </c>
      <c r="D50" s="219">
        <f t="shared" si="37"/>
        <v>0</v>
      </c>
      <c r="E50" s="223"/>
      <c r="F50" s="221">
        <f>ROUND('5 - LCCA Worksheet'!H75,-3)</f>
        <v>0</v>
      </c>
      <c r="G50" s="221">
        <f>ROUND('5 - LCCA Worksheet'!I75,-3)</f>
        <v>0</v>
      </c>
      <c r="H50" s="221">
        <f>ROUND('5 - LCCA Worksheet'!J75,-3)</f>
        <v>0</v>
      </c>
      <c r="I50" s="221">
        <f>ROUND('5 - LCCA Worksheet'!K75,-3)</f>
        <v>0</v>
      </c>
      <c r="J50" s="221">
        <f>ROUND('5 - LCCA Worksheet'!L75,-3)</f>
        <v>0</v>
      </c>
      <c r="K50" s="221">
        <f>ROUND('5 - LCCA Worksheet'!M75,-3)</f>
        <v>0</v>
      </c>
      <c r="L50" s="221">
        <f>ROUND('5 - LCCA Worksheet'!N75,-3)</f>
        <v>0</v>
      </c>
      <c r="M50" s="221">
        <f>ROUND('5 - LCCA Worksheet'!O75,-3)</f>
        <v>0</v>
      </c>
      <c r="N50" s="221">
        <f>ROUND('5 - LCCA Worksheet'!P75,-3)</f>
        <v>0</v>
      </c>
      <c r="O50" s="221">
        <f>ROUND('5 - LCCA Worksheet'!Q75,-3)</f>
        <v>0</v>
      </c>
      <c r="P50" s="221">
        <f>ROUND('5 - LCCA Worksheet'!R75,-3)</f>
        <v>0</v>
      </c>
      <c r="Q50" s="221">
        <f>ROUND('5 - LCCA Worksheet'!S75,-3)</f>
        <v>0</v>
      </c>
      <c r="R50" s="221">
        <f>ROUND('5 - LCCA Worksheet'!T75,-3)</f>
        <v>0</v>
      </c>
      <c r="S50" s="221">
        <f>ROUND('5 - LCCA Worksheet'!U75,-3)</f>
        <v>0</v>
      </c>
      <c r="T50" s="221">
        <f>ROUND('5 - LCCA Worksheet'!V75,-3)</f>
        <v>0</v>
      </c>
      <c r="U50" s="221">
        <f>ROUND('5 - LCCA Worksheet'!W75,-3)</f>
        <v>0</v>
      </c>
      <c r="V50" s="221">
        <f>ROUND('5 - LCCA Worksheet'!X75,-3)</f>
        <v>0</v>
      </c>
      <c r="W50" s="221">
        <f>ROUND('5 - LCCA Worksheet'!Y75,-3)</f>
        <v>0</v>
      </c>
      <c r="X50" s="221">
        <f>ROUND('5 - LCCA Worksheet'!Z75,-3)</f>
        <v>0</v>
      </c>
      <c r="Y50" s="221">
        <f>ROUND('5 - LCCA Worksheet'!AA75,-3)</f>
        <v>0</v>
      </c>
      <c r="Z50" s="221">
        <f>ROUND('5 - LCCA Worksheet'!AB75,-3)</f>
        <v>0</v>
      </c>
      <c r="AA50" s="221">
        <f>ROUND('5 - LCCA Worksheet'!AC75,-3)</f>
        <v>0</v>
      </c>
      <c r="AB50" s="221">
        <f>ROUND('5 - LCCA Worksheet'!AD75,-3)</f>
        <v>0</v>
      </c>
      <c r="AC50" s="221">
        <f>ROUND('5 - LCCA Worksheet'!AE75,-3)</f>
        <v>0</v>
      </c>
      <c r="AD50" s="221">
        <f>ROUND('5 - LCCA Worksheet'!AF75,-3)</f>
        <v>0</v>
      </c>
      <c r="AE50" s="221">
        <f>ROUND('5 - LCCA Worksheet'!AG75,-3)</f>
        <v>0</v>
      </c>
      <c r="AF50" s="221">
        <f>ROUND('5 - LCCA Worksheet'!AH75,-3)</f>
        <v>0</v>
      </c>
      <c r="AG50" s="221">
        <f>ROUND('5 - LCCA Worksheet'!AI75,-3)</f>
        <v>0</v>
      </c>
      <c r="AH50" s="221">
        <f>ROUND('5 - LCCA Worksheet'!AJ75,-3)</f>
        <v>0</v>
      </c>
      <c r="AI50" s="221">
        <f>ROUND('5 - LCCA Worksheet'!AK75,-3)</f>
        <v>0</v>
      </c>
      <c r="AJ50" s="221">
        <f>ROUND('5 - LCCA Worksheet'!AL75,-3)</f>
        <v>0</v>
      </c>
      <c r="AK50" s="221">
        <f>ROUND('5 - LCCA Worksheet'!AM75,-3)</f>
        <v>0</v>
      </c>
      <c r="AL50" s="221">
        <f>ROUND('5 - LCCA Worksheet'!AN75,-3)</f>
        <v>0</v>
      </c>
      <c r="AM50" s="221">
        <f>ROUND('5 - LCCA Worksheet'!AO75,-3)</f>
        <v>0</v>
      </c>
      <c r="AN50" s="221">
        <f>ROUND('5 - LCCA Worksheet'!AP75,-3)</f>
        <v>0</v>
      </c>
      <c r="AO50" s="221">
        <f>ROUND('5 - LCCA Worksheet'!AQ75,-3)</f>
        <v>0</v>
      </c>
      <c r="AP50" s="221">
        <f>ROUND('5 - LCCA Worksheet'!AR75,-3)</f>
        <v>0</v>
      </c>
      <c r="AQ50" s="221">
        <f>ROUND('5 - LCCA Worksheet'!AS75,-3)</f>
        <v>0</v>
      </c>
      <c r="AR50" s="221">
        <f>ROUND('5 - LCCA Worksheet'!AT75,-3)</f>
        <v>0</v>
      </c>
      <c r="AS50" s="221">
        <f>ROUND('5 - LCCA Worksheet'!AU75,-3)</f>
        <v>0</v>
      </c>
      <c r="AT50" s="221">
        <f>ROUND('5 - LCCA Worksheet'!AV75,-3)</f>
        <v>0</v>
      </c>
      <c r="AU50" s="221">
        <f>ROUND('5 - LCCA Worksheet'!AW75,-3)</f>
        <v>0</v>
      </c>
      <c r="AV50" s="221">
        <f>ROUND('5 - LCCA Worksheet'!AX75,-3)</f>
        <v>0</v>
      </c>
      <c r="AW50" s="221">
        <f>ROUND('5 - LCCA Worksheet'!AY75,-3)</f>
        <v>0</v>
      </c>
      <c r="AX50" s="221">
        <f>ROUND('5 - LCCA Worksheet'!AZ75,-3)</f>
        <v>0</v>
      </c>
      <c r="AY50" s="221">
        <f>ROUND('5 - LCCA Worksheet'!BA75,-3)</f>
        <v>0</v>
      </c>
      <c r="AZ50" s="221">
        <f>ROUND('5 - LCCA Worksheet'!BB75,-3)</f>
        <v>0</v>
      </c>
      <c r="BA50" s="221">
        <f>ROUND('5 - LCCA Worksheet'!BC75,-3)</f>
        <v>0</v>
      </c>
      <c r="BB50" s="221">
        <f>ROUND('5 - LCCA Worksheet'!BD75,-3)</f>
        <v>0</v>
      </c>
      <c r="BC50" s="221">
        <f>ROUND('5 - LCCA Worksheet'!BE75,-3)</f>
        <v>0</v>
      </c>
      <c r="BD50" s="210"/>
    </row>
    <row r="51" spans="1:56" s="151" customFormat="1" ht="16">
      <c r="A51" s="169"/>
      <c r="B51" s="189"/>
      <c r="C51" s="218" t="s">
        <v>50</v>
      </c>
      <c r="D51" s="219">
        <f t="shared" si="37"/>
        <v>0</v>
      </c>
      <c r="E51" s="222"/>
      <c r="F51" s="221">
        <f t="shared" ref="F51:AD51" si="38">SUM(F47:F49)-F50</f>
        <v>0</v>
      </c>
      <c r="G51" s="221">
        <f t="shared" si="38"/>
        <v>0</v>
      </c>
      <c r="H51" s="221">
        <f t="shared" si="38"/>
        <v>0</v>
      </c>
      <c r="I51" s="221">
        <f t="shared" si="38"/>
        <v>0</v>
      </c>
      <c r="J51" s="221">
        <f t="shared" si="38"/>
        <v>0</v>
      </c>
      <c r="K51" s="221">
        <f t="shared" si="38"/>
        <v>0</v>
      </c>
      <c r="L51" s="221">
        <f t="shared" si="38"/>
        <v>0</v>
      </c>
      <c r="M51" s="221">
        <f t="shared" si="38"/>
        <v>0</v>
      </c>
      <c r="N51" s="221">
        <f t="shared" si="38"/>
        <v>0</v>
      </c>
      <c r="O51" s="221">
        <f t="shared" si="38"/>
        <v>0</v>
      </c>
      <c r="P51" s="221">
        <f t="shared" si="38"/>
        <v>0</v>
      </c>
      <c r="Q51" s="221">
        <f t="shared" si="38"/>
        <v>0</v>
      </c>
      <c r="R51" s="221">
        <f t="shared" si="38"/>
        <v>0</v>
      </c>
      <c r="S51" s="221">
        <f t="shared" si="38"/>
        <v>0</v>
      </c>
      <c r="T51" s="221">
        <f t="shared" si="38"/>
        <v>0</v>
      </c>
      <c r="U51" s="221">
        <f t="shared" si="38"/>
        <v>0</v>
      </c>
      <c r="V51" s="221">
        <f t="shared" si="38"/>
        <v>0</v>
      </c>
      <c r="W51" s="221">
        <f t="shared" si="38"/>
        <v>0</v>
      </c>
      <c r="X51" s="221">
        <f t="shared" si="38"/>
        <v>0</v>
      </c>
      <c r="Y51" s="221">
        <f t="shared" si="38"/>
        <v>0</v>
      </c>
      <c r="Z51" s="221">
        <f t="shared" si="38"/>
        <v>0</v>
      </c>
      <c r="AA51" s="221">
        <f t="shared" si="38"/>
        <v>0</v>
      </c>
      <c r="AB51" s="221">
        <f t="shared" si="38"/>
        <v>0</v>
      </c>
      <c r="AC51" s="221">
        <f t="shared" si="38"/>
        <v>0</v>
      </c>
      <c r="AD51" s="221">
        <f t="shared" si="38"/>
        <v>0</v>
      </c>
      <c r="AE51" s="221">
        <f t="shared" ref="AE51:BC51" si="39">SUM(AE47:AE49)-AE50</f>
        <v>0</v>
      </c>
      <c r="AF51" s="221">
        <f t="shared" si="39"/>
        <v>0</v>
      </c>
      <c r="AG51" s="221">
        <f t="shared" si="39"/>
        <v>0</v>
      </c>
      <c r="AH51" s="221">
        <f t="shared" si="39"/>
        <v>0</v>
      </c>
      <c r="AI51" s="221">
        <f t="shared" si="39"/>
        <v>0</v>
      </c>
      <c r="AJ51" s="221">
        <f t="shared" si="39"/>
        <v>0</v>
      </c>
      <c r="AK51" s="221">
        <f t="shared" si="39"/>
        <v>0</v>
      </c>
      <c r="AL51" s="221">
        <f t="shared" si="39"/>
        <v>0</v>
      </c>
      <c r="AM51" s="221">
        <f t="shared" si="39"/>
        <v>0</v>
      </c>
      <c r="AN51" s="221">
        <f t="shared" si="39"/>
        <v>0</v>
      </c>
      <c r="AO51" s="221">
        <f t="shared" si="39"/>
        <v>0</v>
      </c>
      <c r="AP51" s="221">
        <f t="shared" si="39"/>
        <v>0</v>
      </c>
      <c r="AQ51" s="221">
        <f t="shared" si="39"/>
        <v>0</v>
      </c>
      <c r="AR51" s="221">
        <f t="shared" si="39"/>
        <v>0</v>
      </c>
      <c r="AS51" s="221">
        <f t="shared" si="39"/>
        <v>0</v>
      </c>
      <c r="AT51" s="221">
        <f t="shared" si="39"/>
        <v>0</v>
      </c>
      <c r="AU51" s="221">
        <f t="shared" si="39"/>
        <v>0</v>
      </c>
      <c r="AV51" s="221">
        <f t="shared" si="39"/>
        <v>0</v>
      </c>
      <c r="AW51" s="221">
        <f t="shared" si="39"/>
        <v>0</v>
      </c>
      <c r="AX51" s="221">
        <f t="shared" si="39"/>
        <v>0</v>
      </c>
      <c r="AY51" s="221">
        <f t="shared" si="39"/>
        <v>0</v>
      </c>
      <c r="AZ51" s="221">
        <f t="shared" si="39"/>
        <v>0</v>
      </c>
      <c r="BA51" s="221">
        <f t="shared" si="39"/>
        <v>0</v>
      </c>
      <c r="BB51" s="221">
        <f t="shared" si="39"/>
        <v>0</v>
      </c>
      <c r="BC51" s="221">
        <f t="shared" si="39"/>
        <v>0</v>
      </c>
      <c r="BD51" s="210"/>
    </row>
    <row r="52" spans="1:56" s="151" customFormat="1" ht="16">
      <c r="A52" s="169"/>
      <c r="B52" s="185"/>
      <c r="C52" s="225"/>
      <c r="D52" s="226"/>
      <c r="E52" s="227"/>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10"/>
    </row>
    <row r="53" spans="1:56" s="151" customFormat="1" ht="16">
      <c r="A53" s="207" t="s">
        <v>40</v>
      </c>
      <c r="B53" s="207" t="s">
        <v>40</v>
      </c>
      <c r="C53" s="207" t="s">
        <v>40</v>
      </c>
      <c r="D53" s="207" t="s">
        <v>40</v>
      </c>
      <c r="E53" s="207" t="s">
        <v>40</v>
      </c>
      <c r="F53" s="207" t="s">
        <v>40</v>
      </c>
      <c r="G53" s="207" t="s">
        <v>40</v>
      </c>
      <c r="H53" s="207" t="s">
        <v>40</v>
      </c>
      <c r="I53" s="207" t="s">
        <v>40</v>
      </c>
      <c r="J53" s="207" t="s">
        <v>40</v>
      </c>
      <c r="K53" s="207" t="s">
        <v>40</v>
      </c>
      <c r="L53" s="207" t="s">
        <v>40</v>
      </c>
      <c r="M53" s="207" t="s">
        <v>40</v>
      </c>
      <c r="N53" s="207" t="s">
        <v>40</v>
      </c>
      <c r="O53" s="207" t="s">
        <v>40</v>
      </c>
      <c r="P53" s="207" t="s">
        <v>40</v>
      </c>
      <c r="Q53" s="207" t="s">
        <v>40</v>
      </c>
      <c r="R53" s="207" t="s">
        <v>40</v>
      </c>
      <c r="S53" s="207" t="s">
        <v>40</v>
      </c>
      <c r="T53" s="207" t="s">
        <v>40</v>
      </c>
      <c r="U53" s="207" t="s">
        <v>40</v>
      </c>
      <c r="V53" s="207" t="s">
        <v>40</v>
      </c>
      <c r="W53" s="207" t="s">
        <v>40</v>
      </c>
      <c r="X53" s="207" t="s">
        <v>40</v>
      </c>
      <c r="Y53" s="207" t="s">
        <v>40</v>
      </c>
      <c r="Z53" s="207" t="s">
        <v>40</v>
      </c>
      <c r="AA53" s="207" t="s">
        <v>40</v>
      </c>
      <c r="AB53" s="207" t="s">
        <v>40</v>
      </c>
      <c r="AC53" s="207" t="s">
        <v>40</v>
      </c>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10"/>
    </row>
  </sheetData>
  <sheetProtection algorithmName="SHA-512" hashValue="sIbuWXziiqc07PHWI4iW/VCj/XBrJdXUojcIsdHxIFuYKbaSDPxJN+bGPMiX9Hk6/XkZp9+/MURgZd9n9b+a/A==" saltValue="5iiXR/Tz+MP6vV50kyAm7g==" spinCount="100000" sheet="1" selectLockedCells="1"/>
  <mergeCells count="2">
    <mergeCell ref="B7:L10"/>
    <mergeCell ref="A2:J2"/>
  </mergeCells>
  <pageMargins left="0.7" right="0.7" top="0.75" bottom="0.75" header="0.3" footer="0.3"/>
  <pageSetup scale="24" fitToWidth="2" orientation="landscape" verticalDpi="0" r:id="rId1"/>
  <colBreaks count="1" manualBreakCount="1">
    <brk id="30" min="5" max="5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sheetPr>
  <dimension ref="A1:BF77"/>
  <sheetViews>
    <sheetView zoomScale="85" zoomScaleNormal="85" workbookViewId="0">
      <pane xSplit="7" ySplit="10" topLeftCell="H11" activePane="bottomRight" state="frozen"/>
      <selection pane="topRight" activeCell="H1" sqref="H1"/>
      <selection pane="bottomLeft" activeCell="A12" sqref="A12"/>
      <selection pane="bottomRight" activeCell="C7" sqref="C7"/>
    </sheetView>
  </sheetViews>
  <sheetFormatPr baseColWidth="10" defaultColWidth="8.6640625" defaultRowHeight="15"/>
  <cols>
    <col min="1" max="1" width="11" style="146" bestFit="1" customWidth="1"/>
    <col min="2" max="2" width="8.6640625" style="146"/>
    <col min="3" max="3" width="44" style="146" customWidth="1"/>
    <col min="4" max="4" width="8.6640625" style="146"/>
    <col min="5" max="5" width="18.5" style="146" bestFit="1" customWidth="1"/>
    <col min="6" max="6" width="13.5" style="146" bestFit="1" customWidth="1"/>
    <col min="7" max="7" width="15.1640625" style="146" customWidth="1"/>
    <col min="8" max="8" width="15.33203125" style="146" bestFit="1" customWidth="1"/>
    <col min="9" max="10" width="16.33203125" style="146" bestFit="1" customWidth="1"/>
    <col min="11" max="57" width="19" style="146" bestFit="1" customWidth="1"/>
    <col min="58" max="16384" width="8.6640625" style="146"/>
  </cols>
  <sheetData>
    <row r="1" spans="1:58" s="151" customFormat="1" ht="21" thickBot="1">
      <c r="A1" s="196"/>
      <c r="B1" s="156" t="s">
        <v>122</v>
      </c>
      <c r="C1" s="196"/>
      <c r="D1" s="201"/>
      <c r="E1" s="201"/>
      <c r="F1" s="197"/>
      <c r="G1" s="197"/>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8"/>
    </row>
    <row r="2" spans="1:58" s="151" customFormat="1" ht="16">
      <c r="A2" s="196"/>
      <c r="B2" s="478" t="s">
        <v>123</v>
      </c>
      <c r="C2" s="479"/>
      <c r="D2" s="479"/>
      <c r="E2" s="479"/>
      <c r="F2" s="479"/>
      <c r="G2" s="479"/>
      <c r="H2" s="479"/>
      <c r="I2" s="479"/>
      <c r="J2" s="479"/>
      <c r="K2" s="479"/>
      <c r="L2" s="479"/>
      <c r="M2" s="479"/>
      <c r="N2" s="480"/>
      <c r="O2" s="196"/>
      <c r="P2" s="196"/>
      <c r="Q2" s="196"/>
      <c r="R2" s="196"/>
      <c r="S2" s="196"/>
      <c r="T2" s="196"/>
      <c r="U2" s="196"/>
      <c r="V2" s="196"/>
      <c r="W2" s="196"/>
      <c r="X2" s="196"/>
      <c r="Y2" s="196"/>
      <c r="Z2" s="196"/>
      <c r="AA2" s="196"/>
      <c r="AB2" s="196"/>
      <c r="AC2" s="196"/>
      <c r="AD2" s="196"/>
      <c r="AE2" s="196"/>
      <c r="AF2" s="196"/>
      <c r="AG2" s="198"/>
    </row>
    <row r="3" spans="1:58" s="151" customFormat="1" ht="16">
      <c r="A3" s="196"/>
      <c r="B3" s="481"/>
      <c r="C3" s="482"/>
      <c r="D3" s="482"/>
      <c r="E3" s="482"/>
      <c r="F3" s="482"/>
      <c r="G3" s="482"/>
      <c r="H3" s="482"/>
      <c r="I3" s="482"/>
      <c r="J3" s="482"/>
      <c r="K3" s="482"/>
      <c r="L3" s="482"/>
      <c r="M3" s="482"/>
      <c r="N3" s="483"/>
      <c r="O3" s="196"/>
      <c r="P3" s="196"/>
      <c r="Q3" s="196"/>
      <c r="R3" s="196"/>
      <c r="S3" s="196"/>
      <c r="T3" s="196"/>
      <c r="U3" s="196"/>
      <c r="V3" s="196"/>
      <c r="W3" s="196"/>
      <c r="X3" s="196"/>
      <c r="Y3" s="196"/>
      <c r="Z3" s="196"/>
      <c r="AA3" s="196"/>
      <c r="AB3" s="196"/>
      <c r="AC3" s="196"/>
      <c r="AD3" s="196"/>
      <c r="AE3" s="196"/>
      <c r="AF3" s="196"/>
      <c r="AG3" s="198"/>
    </row>
    <row r="4" spans="1:58" s="151" customFormat="1" ht="16">
      <c r="A4" s="196"/>
      <c r="B4" s="481"/>
      <c r="C4" s="482"/>
      <c r="D4" s="482"/>
      <c r="E4" s="482"/>
      <c r="F4" s="482"/>
      <c r="G4" s="482"/>
      <c r="H4" s="482"/>
      <c r="I4" s="482"/>
      <c r="J4" s="482"/>
      <c r="K4" s="482"/>
      <c r="L4" s="482"/>
      <c r="M4" s="482"/>
      <c r="N4" s="483"/>
      <c r="O4" s="196"/>
      <c r="P4" s="196"/>
      <c r="Q4" s="196"/>
      <c r="R4" s="196"/>
      <c r="S4" s="196"/>
      <c r="T4" s="196"/>
      <c r="U4" s="196"/>
      <c r="V4" s="196"/>
      <c r="W4" s="196"/>
      <c r="X4" s="196"/>
      <c r="Y4" s="196"/>
      <c r="Z4" s="196"/>
      <c r="AA4" s="196"/>
      <c r="AB4" s="196"/>
      <c r="AC4" s="196"/>
      <c r="AD4" s="196"/>
      <c r="AE4" s="196"/>
      <c r="AF4" s="196"/>
      <c r="AG4" s="198"/>
    </row>
    <row r="5" spans="1:58" s="151" customFormat="1" ht="17" thickBot="1">
      <c r="A5" s="196"/>
      <c r="B5" s="484"/>
      <c r="C5" s="485"/>
      <c r="D5" s="485"/>
      <c r="E5" s="485"/>
      <c r="F5" s="485"/>
      <c r="G5" s="485"/>
      <c r="H5" s="485"/>
      <c r="I5" s="485"/>
      <c r="J5" s="485"/>
      <c r="K5" s="485"/>
      <c r="L5" s="485"/>
      <c r="M5" s="485"/>
      <c r="N5" s="486"/>
      <c r="O5" s="196"/>
      <c r="P5" s="196"/>
      <c r="Q5" s="196"/>
      <c r="R5" s="196"/>
      <c r="S5" s="196"/>
      <c r="T5" s="196"/>
      <c r="U5" s="196"/>
      <c r="V5" s="196"/>
      <c r="W5" s="196"/>
      <c r="X5" s="196"/>
      <c r="Y5" s="196"/>
      <c r="Z5" s="196"/>
      <c r="AA5" s="196"/>
      <c r="AB5" s="196"/>
      <c r="AC5" s="196"/>
      <c r="AD5" s="196"/>
      <c r="AE5" s="196"/>
      <c r="AF5" s="196"/>
      <c r="AG5" s="198"/>
    </row>
    <row r="6" spans="1:58" s="151" customFormat="1" ht="16">
      <c r="A6" s="196"/>
      <c r="B6" s="199"/>
      <c r="C6" s="199"/>
      <c r="D6" s="199"/>
      <c r="E6" s="199"/>
      <c r="F6" s="199"/>
      <c r="G6" s="199"/>
      <c r="H6" s="199"/>
      <c r="I6" s="199"/>
      <c r="J6" s="199"/>
      <c r="K6" s="199"/>
      <c r="L6" s="199"/>
      <c r="M6" s="199"/>
      <c r="N6" s="199"/>
      <c r="O6" s="196"/>
      <c r="P6" s="196"/>
      <c r="Q6" s="196"/>
      <c r="R6" s="196"/>
      <c r="S6" s="196"/>
      <c r="T6" s="196"/>
      <c r="U6" s="196"/>
      <c r="V6" s="196"/>
      <c r="W6" s="196"/>
      <c r="X6" s="196"/>
      <c r="Y6" s="196"/>
      <c r="Z6" s="196"/>
      <c r="AA6" s="196"/>
      <c r="AB6" s="196"/>
      <c r="AC6" s="196"/>
      <c r="AD6" s="196"/>
      <c r="AE6" s="196"/>
      <c r="AF6" s="196"/>
      <c r="AG6" s="198"/>
    </row>
    <row r="7" spans="1:58" s="151" customFormat="1" ht="16">
      <c r="B7" s="201"/>
      <c r="C7" s="201"/>
      <c r="D7" s="201"/>
      <c r="E7" s="201"/>
      <c r="F7" s="197"/>
      <c r="G7" s="197"/>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8"/>
    </row>
    <row r="8" spans="1:58" s="151" customFormat="1" ht="16">
      <c r="B8" s="152"/>
      <c r="D8" s="154"/>
      <c r="E8" s="154"/>
      <c r="F8" s="152"/>
      <c r="G8" s="152"/>
      <c r="H8" s="151">
        <v>0</v>
      </c>
      <c r="I8" s="151">
        <f>H8+1</f>
        <v>1</v>
      </c>
      <c r="J8" s="151">
        <f t="shared" ref="J8:AF8" si="0">I8+1</f>
        <v>2</v>
      </c>
      <c r="K8" s="151">
        <f t="shared" si="0"/>
        <v>3</v>
      </c>
      <c r="L8" s="151">
        <f t="shared" si="0"/>
        <v>4</v>
      </c>
      <c r="M8" s="151">
        <f t="shared" si="0"/>
        <v>5</v>
      </c>
      <c r="N8" s="151">
        <f t="shared" si="0"/>
        <v>6</v>
      </c>
      <c r="O8" s="151">
        <f t="shared" si="0"/>
        <v>7</v>
      </c>
      <c r="P8" s="151">
        <f t="shared" si="0"/>
        <v>8</v>
      </c>
      <c r="Q8" s="151">
        <f t="shared" si="0"/>
        <v>9</v>
      </c>
      <c r="R8" s="151">
        <f t="shared" si="0"/>
        <v>10</v>
      </c>
      <c r="S8" s="151">
        <f t="shared" si="0"/>
        <v>11</v>
      </c>
      <c r="T8" s="151">
        <f t="shared" si="0"/>
        <v>12</v>
      </c>
      <c r="U8" s="151">
        <f t="shared" si="0"/>
        <v>13</v>
      </c>
      <c r="V8" s="151">
        <f t="shared" si="0"/>
        <v>14</v>
      </c>
      <c r="W8" s="151">
        <f t="shared" si="0"/>
        <v>15</v>
      </c>
      <c r="X8" s="151">
        <f t="shared" si="0"/>
        <v>16</v>
      </c>
      <c r="Y8" s="151">
        <f t="shared" si="0"/>
        <v>17</v>
      </c>
      <c r="Z8" s="151">
        <f t="shared" si="0"/>
        <v>18</v>
      </c>
      <c r="AA8" s="151">
        <f t="shared" si="0"/>
        <v>19</v>
      </c>
      <c r="AB8" s="151">
        <f t="shared" si="0"/>
        <v>20</v>
      </c>
      <c r="AC8" s="151">
        <f t="shared" si="0"/>
        <v>21</v>
      </c>
      <c r="AD8" s="151">
        <f t="shared" si="0"/>
        <v>22</v>
      </c>
      <c r="AE8" s="151">
        <f t="shared" si="0"/>
        <v>23</v>
      </c>
      <c r="AF8" s="151">
        <f t="shared" si="0"/>
        <v>24</v>
      </c>
      <c r="AG8" s="151">
        <f t="shared" ref="AG8" si="1">AF8+1</f>
        <v>25</v>
      </c>
      <c r="AH8" s="151">
        <f t="shared" ref="AH8" si="2">AG8+1</f>
        <v>26</v>
      </c>
      <c r="AI8" s="151">
        <f t="shared" ref="AI8" si="3">AH8+1</f>
        <v>27</v>
      </c>
      <c r="AJ8" s="151">
        <f t="shared" ref="AJ8" si="4">AI8+1</f>
        <v>28</v>
      </c>
      <c r="AK8" s="151">
        <f t="shared" ref="AK8" si="5">AJ8+1</f>
        <v>29</v>
      </c>
      <c r="AL8" s="151">
        <f t="shared" ref="AL8" si="6">AK8+1</f>
        <v>30</v>
      </c>
      <c r="AM8" s="151">
        <f t="shared" ref="AM8" si="7">AL8+1</f>
        <v>31</v>
      </c>
      <c r="AN8" s="151">
        <f t="shared" ref="AN8" si="8">AM8+1</f>
        <v>32</v>
      </c>
      <c r="AO8" s="151">
        <f t="shared" ref="AO8" si="9">AN8+1</f>
        <v>33</v>
      </c>
      <c r="AP8" s="151">
        <f t="shared" ref="AP8" si="10">AO8+1</f>
        <v>34</v>
      </c>
      <c r="AQ8" s="151">
        <f t="shared" ref="AQ8" si="11">AP8+1</f>
        <v>35</v>
      </c>
      <c r="AR8" s="151">
        <f t="shared" ref="AR8" si="12">AQ8+1</f>
        <v>36</v>
      </c>
      <c r="AS8" s="151">
        <f t="shared" ref="AS8" si="13">AR8+1</f>
        <v>37</v>
      </c>
      <c r="AT8" s="151">
        <f t="shared" ref="AT8" si="14">AS8+1</f>
        <v>38</v>
      </c>
      <c r="AU8" s="151">
        <f t="shared" ref="AU8" si="15">AT8+1</f>
        <v>39</v>
      </c>
      <c r="AV8" s="151">
        <f t="shared" ref="AV8" si="16">AU8+1</f>
        <v>40</v>
      </c>
      <c r="AW8" s="151">
        <f t="shared" ref="AW8" si="17">AV8+1</f>
        <v>41</v>
      </c>
      <c r="AX8" s="151">
        <f t="shared" ref="AX8" si="18">AW8+1</f>
        <v>42</v>
      </c>
      <c r="AY8" s="151">
        <f t="shared" ref="AY8" si="19">AX8+1</f>
        <v>43</v>
      </c>
      <c r="AZ8" s="151">
        <f t="shared" ref="AZ8" si="20">AY8+1</f>
        <v>44</v>
      </c>
      <c r="BA8" s="151">
        <f t="shared" ref="BA8" si="21">AZ8+1</f>
        <v>45</v>
      </c>
      <c r="BB8" s="151">
        <f t="shared" ref="BB8" si="22">BA8+1</f>
        <v>46</v>
      </c>
      <c r="BC8" s="151">
        <f t="shared" ref="BC8" si="23">BB8+1</f>
        <v>47</v>
      </c>
      <c r="BD8" s="151">
        <f t="shared" ref="BD8:BE8" si="24">BC8+1</f>
        <v>48</v>
      </c>
      <c r="BE8" s="151">
        <f t="shared" si="24"/>
        <v>49</v>
      </c>
    </row>
    <row r="9" spans="1:58" s="151" customFormat="1" ht="16">
      <c r="A9" s="157" t="str">
        <f>'4- LCCA'!A14</f>
        <v>Life Cycle Cost Analysis</v>
      </c>
      <c r="B9" s="158"/>
      <c r="C9" s="159"/>
      <c r="D9" s="160"/>
      <c r="E9" s="230"/>
      <c r="F9" s="161"/>
      <c r="G9" s="161" t="s">
        <v>41</v>
      </c>
      <c r="H9" s="168">
        <f>Baseyear</f>
        <v>2024</v>
      </c>
      <c r="I9" s="168">
        <f>IF(H9+1&lt;='1 - Inputs'!$E$15,H9+1,"")</f>
        <v>2025</v>
      </c>
      <c r="J9" s="168">
        <f>IF(I9+1&lt;='1 - Inputs'!$E$15,I9+1,"")</f>
        <v>2026</v>
      </c>
      <c r="K9" s="168">
        <f>IF(J9+1&lt;='1 - Inputs'!$E$15,J9+1,"")</f>
        <v>2027</v>
      </c>
      <c r="L9" s="168">
        <f>IF(K9+1&lt;='1 - Inputs'!$E$15,K9+1,"")</f>
        <v>2028</v>
      </c>
      <c r="M9" s="168">
        <f>IF(L9+1&lt;='1 - Inputs'!$E$15,L9+1,"")</f>
        <v>2029</v>
      </c>
      <c r="N9" s="168">
        <f>IF(M9+1&lt;='1 - Inputs'!$E$15,M9+1,"")</f>
        <v>2030</v>
      </c>
      <c r="O9" s="168">
        <f>IF(N9+1&lt;='1 - Inputs'!$E$15,N9+1,"")</f>
        <v>2031</v>
      </c>
      <c r="P9" s="168">
        <f>IF(O9+1&lt;='1 - Inputs'!$E$15,O9+1,"")</f>
        <v>2032</v>
      </c>
      <c r="Q9" s="168">
        <f>IF(P9+1&lt;='1 - Inputs'!$E$15,P9+1,"")</f>
        <v>2033</v>
      </c>
      <c r="R9" s="168">
        <f>IF(Q9+1&lt;='1 - Inputs'!$E$15,Q9+1,"")</f>
        <v>2034</v>
      </c>
      <c r="S9" s="168">
        <f>IF(R9+1&lt;='1 - Inputs'!$E$15,R9+1,"")</f>
        <v>2035</v>
      </c>
      <c r="T9" s="168">
        <f>IF(S9+1&lt;='1 - Inputs'!$E$15,S9+1,"")</f>
        <v>2036</v>
      </c>
      <c r="U9" s="168">
        <f>IF(T9+1&lt;='1 - Inputs'!$E$15,T9+1,"")</f>
        <v>2037</v>
      </c>
      <c r="V9" s="168">
        <f>IF(U9+1&lt;='1 - Inputs'!$E$15,U9+1,"")</f>
        <v>2038</v>
      </c>
      <c r="W9" s="168">
        <f>IF(V9+1&lt;='1 - Inputs'!$E$15,V9+1,"")</f>
        <v>2039</v>
      </c>
      <c r="X9" s="168">
        <f>IF(W9+1&lt;='1 - Inputs'!$E$15,W9+1,"")</f>
        <v>2040</v>
      </c>
      <c r="Y9" s="168">
        <f>IF(X9+1&lt;='1 - Inputs'!$E$15,X9+1,"")</f>
        <v>2041</v>
      </c>
      <c r="Z9" s="168">
        <f>IF(Y9+1&lt;='1 - Inputs'!$E$15,Y9+1,"")</f>
        <v>2042</v>
      </c>
      <c r="AA9" s="168">
        <f>IF(Z9+1&lt;='1 - Inputs'!$E$15,Z9+1,"")</f>
        <v>2043</v>
      </c>
      <c r="AB9" s="168">
        <f>IF(AA9+1&lt;='1 - Inputs'!$E$15,AA9+1,"")</f>
        <v>2044</v>
      </c>
      <c r="AC9" s="168">
        <f>IF(AB9+1&lt;='1 - Inputs'!$E$15,AB9+1,"")</f>
        <v>2045</v>
      </c>
      <c r="AD9" s="168">
        <f>IF(AC9+1&lt;='1 - Inputs'!$E$15,AC9+1,"")</f>
        <v>2046</v>
      </c>
      <c r="AE9" s="168">
        <f>IF(AD9+1&lt;='1 - Inputs'!$E$15,AD9+1,"")</f>
        <v>2047</v>
      </c>
      <c r="AF9" s="168">
        <f>IF(AE9+1&lt;='1 - Inputs'!$E$15,AE9+1,"")</f>
        <v>2048</v>
      </c>
      <c r="AG9" s="168">
        <f>IF(AF9+1&lt;='1 - Inputs'!$E$15,AF9+1,"")</f>
        <v>2049</v>
      </c>
      <c r="AH9" s="168">
        <f>IF(AG9+1&lt;='1 - Inputs'!$E$15,AG9+1,"")</f>
        <v>2050</v>
      </c>
      <c r="AI9" s="168">
        <f>IF(AH9+1&lt;='1 - Inputs'!$E$15,AH9+1,"")</f>
        <v>2051</v>
      </c>
      <c r="AJ9" s="168">
        <f>IF(AI9+1&lt;='1 - Inputs'!$E$15,AI9+1,"")</f>
        <v>2052</v>
      </c>
      <c r="AK9" s="168">
        <f>IF(AJ9+1&lt;='1 - Inputs'!$E$15,AJ9+1,"")</f>
        <v>2053</v>
      </c>
      <c r="AL9" s="168">
        <f>IF(AK9+1&lt;='1 - Inputs'!$E$15,AK9+1,"")</f>
        <v>2054</v>
      </c>
      <c r="AM9" s="168">
        <f>IF(AL9+1&lt;='1 - Inputs'!$E$15,AL9+1,"")</f>
        <v>2055</v>
      </c>
      <c r="AN9" s="168">
        <f>IF(AM9+1&lt;='1 - Inputs'!$E$15,AM9+1,"")</f>
        <v>2056</v>
      </c>
      <c r="AO9" s="168">
        <f>IF(AN9+1&lt;='1 - Inputs'!$E$15,AN9+1,"")</f>
        <v>2057</v>
      </c>
      <c r="AP9" s="168">
        <f>IF(AO9+1&lt;='1 - Inputs'!$E$15,AO9+1,"")</f>
        <v>2058</v>
      </c>
      <c r="AQ9" s="168">
        <f>IF(AP9+1&lt;='1 - Inputs'!$E$15,AP9+1,"")</f>
        <v>2059</v>
      </c>
      <c r="AR9" s="168">
        <f>IF(AQ9+1&lt;='1 - Inputs'!$E$15,AQ9+1,"")</f>
        <v>2060</v>
      </c>
      <c r="AS9" s="168">
        <f>IF(AR9+1&lt;='1 - Inputs'!$E$15,AR9+1,"")</f>
        <v>2061</v>
      </c>
      <c r="AT9" s="168">
        <f>IF(AS9+1&lt;='1 - Inputs'!$E$15,AS9+1,"")</f>
        <v>2062</v>
      </c>
      <c r="AU9" s="168">
        <f>IF(AT9+1&lt;='1 - Inputs'!$E$15,AT9+1,"")</f>
        <v>2063</v>
      </c>
      <c r="AV9" s="168">
        <f>IF(AU9+1&lt;='1 - Inputs'!$E$15,AU9+1,"")</f>
        <v>2064</v>
      </c>
      <c r="AW9" s="168">
        <f>IF(AV9+1&lt;='1 - Inputs'!$E$15,AV9+1,"")</f>
        <v>2065</v>
      </c>
      <c r="AX9" s="168">
        <f>IF(AW9+1&lt;='1 - Inputs'!$E$15,AW9+1,"")</f>
        <v>2066</v>
      </c>
      <c r="AY9" s="168">
        <f>IF(AX9+1&lt;='1 - Inputs'!$E$15,AX9+1,"")</f>
        <v>2067</v>
      </c>
      <c r="AZ9" s="168">
        <f>IF(AY9+1&lt;='1 - Inputs'!$E$15,AY9+1,"")</f>
        <v>2068</v>
      </c>
      <c r="BA9" s="168">
        <f>IF(AZ9+1&lt;='1 - Inputs'!$E$15,AZ9+1,"")</f>
        <v>2069</v>
      </c>
      <c r="BB9" s="168">
        <f>IF(BA9+1&lt;='1 - Inputs'!$E$15,BA9+1,"")</f>
        <v>2070</v>
      </c>
      <c r="BC9" s="168">
        <f>IF(BB9+1&lt;='1 - Inputs'!$E$15,BB9+1,"")</f>
        <v>2071</v>
      </c>
      <c r="BD9" s="168">
        <f>IF(BC9+1&lt;='1 - Inputs'!$E$15,BC9+1,"")</f>
        <v>2072</v>
      </c>
      <c r="BE9" s="168">
        <f>IF(BD9+1&lt;='1 - Inputs'!$E$15,BD9+1,"")</f>
        <v>2073</v>
      </c>
      <c r="BF9" s="168"/>
    </row>
    <row r="10" spans="1:58" s="151" customFormat="1" ht="16">
      <c r="F10" s="154"/>
      <c r="G10" s="202" t="s">
        <v>107</v>
      </c>
      <c r="H10" s="203">
        <f t="shared" ref="H10:AF10" si="25">IF(H9="","",1/(1+discount_base)^H8)</f>
        <v>1</v>
      </c>
      <c r="I10" s="203">
        <f t="shared" si="25"/>
        <v>0.97323600973236002</v>
      </c>
      <c r="J10" s="203">
        <f t="shared" si="25"/>
        <v>0.94718833063976637</v>
      </c>
      <c r="K10" s="203">
        <f t="shared" si="25"/>
        <v>0.92183779137690158</v>
      </c>
      <c r="L10" s="203">
        <f t="shared" si="25"/>
        <v>0.89716573370014741</v>
      </c>
      <c r="M10" s="203">
        <f t="shared" si="25"/>
        <v>0.8731539987349366</v>
      </c>
      <c r="N10" s="203">
        <f t="shared" si="25"/>
        <v>0.84978491361064379</v>
      </c>
      <c r="O10" s="203">
        <f t="shared" si="25"/>
        <v>0.82704127845318132</v>
      </c>
      <c r="P10" s="203">
        <f t="shared" si="25"/>
        <v>0.80490635372572394</v>
      </c>
      <c r="Q10" s="203">
        <f t="shared" si="25"/>
        <v>0.78336384790824709</v>
      </c>
      <c r="R10" s="203">
        <f t="shared" si="25"/>
        <v>0.76239790550680975</v>
      </c>
      <c r="S10" s="203">
        <f t="shared" si="25"/>
        <v>0.74199309538375646</v>
      </c>
      <c r="T10" s="203">
        <f t="shared" si="25"/>
        <v>0.72213439940024959</v>
      </c>
      <c r="U10" s="203">
        <f t="shared" si="25"/>
        <v>0.70280720136277319</v>
      </c>
      <c r="V10" s="203">
        <f t="shared" si="25"/>
        <v>0.68399727626547258</v>
      </c>
      <c r="W10" s="203">
        <f t="shared" si="25"/>
        <v>0.66569077982041136</v>
      </c>
      <c r="X10" s="203">
        <f t="shared" si="25"/>
        <v>0.64787423826804025</v>
      </c>
      <c r="Y10" s="203">
        <f t="shared" si="25"/>
        <v>0.63053453846037977</v>
      </c>
      <c r="Z10" s="203">
        <f t="shared" si="25"/>
        <v>0.61365891820961527</v>
      </c>
      <c r="AA10" s="203">
        <f t="shared" si="25"/>
        <v>0.59723495689500272</v>
      </c>
      <c r="AB10" s="203">
        <f t="shared" si="25"/>
        <v>0.58125056632117056</v>
      </c>
      <c r="AC10" s="203">
        <f t="shared" si="25"/>
        <v>0.56569398182109043</v>
      </c>
      <c r="AD10" s="203">
        <f t="shared" si="25"/>
        <v>0.55055375359716829</v>
      </c>
      <c r="AE10" s="203">
        <f t="shared" si="25"/>
        <v>0.53581873829408111</v>
      </c>
      <c r="AF10" s="203">
        <f t="shared" si="25"/>
        <v>0.52147809079715923</v>
      </c>
      <c r="AG10" s="203">
        <f t="shared" ref="AG10:BE10" si="26">IF(AG9="","",1/(1+discount_base)^AG8)</f>
        <v>0.50752125625027655</v>
      </c>
      <c r="AH10" s="203">
        <f t="shared" si="26"/>
        <v>0.49393796228737369</v>
      </c>
      <c r="AI10" s="203">
        <f t="shared" si="26"/>
        <v>0.48071821147189653</v>
      </c>
      <c r="AJ10" s="203">
        <f t="shared" si="26"/>
        <v>0.46785227393858547</v>
      </c>
      <c r="AK10" s="203">
        <f t="shared" si="26"/>
        <v>0.45533068023219986</v>
      </c>
      <c r="AL10" s="203">
        <f t="shared" si="26"/>
        <v>0.44314421433790741</v>
      </c>
      <c r="AM10" s="203">
        <f t="shared" si="26"/>
        <v>0.43128390689820673</v>
      </c>
      <c r="AN10" s="203">
        <f t="shared" si="26"/>
        <v>0.4197410286113934</v>
      </c>
      <c r="AO10" s="203">
        <f t="shared" si="26"/>
        <v>0.40850708380670886</v>
      </c>
      <c r="AP10" s="203">
        <f t="shared" si="26"/>
        <v>0.39757380419144417</v>
      </c>
      <c r="AQ10" s="203">
        <f t="shared" si="26"/>
        <v>0.38693314276539575</v>
      </c>
      <c r="AR10" s="203">
        <f t="shared" si="26"/>
        <v>0.37657726789819534</v>
      </c>
      <c r="AS10" s="203">
        <f t="shared" si="26"/>
        <v>0.36649855756515354</v>
      </c>
      <c r="AT10" s="203">
        <f t="shared" si="26"/>
        <v>0.35668959373737574</v>
      </c>
      <c r="AU10" s="203">
        <f t="shared" si="26"/>
        <v>0.34714315692202019</v>
      </c>
      <c r="AV10" s="203">
        <f t="shared" si="26"/>
        <v>0.33785222084868144</v>
      </c>
      <c r="AW10" s="203">
        <f t="shared" si="26"/>
        <v>0.32880994729798679</v>
      </c>
      <c r="AX10" s="203">
        <f t="shared" si="26"/>
        <v>0.32000968106860028</v>
      </c>
      <c r="AY10" s="203">
        <f t="shared" si="26"/>
        <v>0.31144494507892967</v>
      </c>
      <c r="AZ10" s="203">
        <f t="shared" si="26"/>
        <v>0.30310943559993159</v>
      </c>
      <c r="BA10" s="203">
        <f t="shared" si="26"/>
        <v>0.29499701761550506</v>
      </c>
      <c r="BB10" s="203">
        <f t="shared" si="26"/>
        <v>0.28710172030706094</v>
      </c>
      <c r="BC10" s="203">
        <f t="shared" si="26"/>
        <v>0.2794177326589401</v>
      </c>
      <c r="BD10" s="203">
        <f t="shared" si="26"/>
        <v>0.27193939918145021</v>
      </c>
      <c r="BE10" s="203">
        <f t="shared" si="26"/>
        <v>0.26466121574837004</v>
      </c>
      <c r="BF10" s="203"/>
    </row>
    <row r="11" spans="1:58" s="151" customFormat="1" ht="16">
      <c r="B11" s="204"/>
      <c r="D11" s="154"/>
      <c r="E11" s="154"/>
      <c r="F11" s="204"/>
      <c r="G11" s="205"/>
      <c r="H11" s="206"/>
      <c r="I11" s="206"/>
      <c r="J11" s="206"/>
      <c r="K11" s="206"/>
      <c r="L11" s="206"/>
      <c r="M11" s="206"/>
      <c r="N11" s="206"/>
      <c r="O11" s="206"/>
      <c r="P11" s="206"/>
      <c r="Q11" s="206"/>
      <c r="R11" s="206"/>
      <c r="S11" s="206"/>
      <c r="T11" s="206"/>
      <c r="U11" s="206"/>
      <c r="V11" s="206"/>
      <c r="W11" s="206"/>
      <c r="X11" s="206"/>
      <c r="Y11" s="206"/>
      <c r="Z11" s="206"/>
      <c r="AA11" s="206"/>
      <c r="AB11" s="206"/>
      <c r="AC11" s="206"/>
    </row>
    <row r="12" spans="1:58" s="151" customFormat="1" ht="16">
      <c r="A12" s="207" t="s">
        <v>40</v>
      </c>
      <c r="B12" s="208"/>
      <c r="C12" s="208"/>
      <c r="D12" s="231"/>
      <c r="E12" s="231"/>
      <c r="F12" s="209"/>
      <c r="G12" s="209"/>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210"/>
    </row>
    <row r="13" spans="1:58" s="151" customFormat="1" ht="16">
      <c r="A13" s="169"/>
      <c r="B13" s="185"/>
      <c r="C13" s="189"/>
      <c r="D13" s="171"/>
      <c r="E13" s="232"/>
      <c r="F13" s="172"/>
      <c r="G13" s="172"/>
      <c r="H13" s="188"/>
      <c r="I13" s="188"/>
      <c r="J13" s="188"/>
      <c r="K13" s="188"/>
      <c r="L13" s="188"/>
      <c r="M13" s="188"/>
      <c r="N13" s="188"/>
      <c r="O13" s="188"/>
      <c r="P13" s="188"/>
      <c r="Q13" s="188"/>
      <c r="R13" s="188"/>
      <c r="S13" s="188"/>
      <c r="T13" s="188"/>
      <c r="U13" s="188"/>
      <c r="V13" s="188"/>
      <c r="W13" s="188"/>
      <c r="X13" s="188"/>
      <c r="Y13" s="188"/>
      <c r="Z13" s="188"/>
      <c r="AA13" s="188"/>
      <c r="AB13" s="188"/>
      <c r="AC13" s="188"/>
      <c r="BF13" s="210"/>
    </row>
    <row r="14" spans="1:58" s="151" customFormat="1" ht="16">
      <c r="A14" s="169"/>
      <c r="B14" s="157" t="s">
        <v>42</v>
      </c>
      <c r="C14" s="157"/>
      <c r="D14" s="157"/>
      <c r="E14" s="157"/>
      <c r="F14" s="157"/>
      <c r="G14" s="157"/>
      <c r="H14" s="157"/>
      <c r="I14" s="157"/>
      <c r="J14" s="157"/>
      <c r="K14" s="157"/>
      <c r="L14" s="157"/>
      <c r="M14" s="157"/>
      <c r="N14" s="157"/>
      <c r="O14" s="157"/>
      <c r="P14" s="157"/>
      <c r="Q14" s="157"/>
      <c r="R14" s="157"/>
      <c r="S14" s="157"/>
      <c r="T14" s="211"/>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210"/>
    </row>
    <row r="15" spans="1:58" s="151" customFormat="1" ht="16">
      <c r="A15" s="169"/>
      <c r="B15" s="185"/>
      <c r="C15" s="189"/>
      <c r="D15" s="171"/>
      <c r="E15" s="232"/>
      <c r="F15" s="172"/>
      <c r="G15" s="172"/>
      <c r="H15" s="188"/>
      <c r="I15" s="188"/>
      <c r="J15" s="188"/>
      <c r="K15" s="188"/>
      <c r="L15" s="188"/>
      <c r="M15" s="188"/>
      <c r="N15" s="188"/>
      <c r="O15" s="188"/>
      <c r="P15" s="188"/>
      <c r="Q15" s="188"/>
      <c r="R15" s="188"/>
      <c r="S15" s="188"/>
      <c r="T15" s="188"/>
      <c r="U15" s="188"/>
      <c r="V15" s="188"/>
      <c r="W15" s="188"/>
      <c r="X15" s="188"/>
      <c r="Y15" s="188"/>
      <c r="Z15" s="188"/>
      <c r="AA15" s="188"/>
      <c r="AB15" s="188"/>
      <c r="AC15" s="188"/>
      <c r="BF15" s="210"/>
    </row>
    <row r="16" spans="1:58" s="151" customFormat="1" ht="16">
      <c r="A16" s="169"/>
      <c r="B16" s="173" t="str">
        <f>altern1</f>
        <v>Name of Alternative 1</v>
      </c>
      <c r="C16" s="173"/>
      <c r="D16" s="212"/>
      <c r="E16" s="212"/>
      <c r="F16" s="212"/>
      <c r="G16" s="212"/>
      <c r="H16" s="213"/>
      <c r="I16" s="213"/>
      <c r="J16" s="213"/>
      <c r="K16" s="213"/>
      <c r="L16" s="213"/>
      <c r="M16" s="213"/>
      <c r="N16" s="213"/>
      <c r="O16" s="213"/>
      <c r="P16" s="213"/>
      <c r="Q16" s="213"/>
      <c r="R16" s="213"/>
      <c r="S16" s="213"/>
      <c r="T16" s="213"/>
      <c r="U16" s="213"/>
      <c r="V16" s="213"/>
      <c r="W16" s="213"/>
      <c r="X16" s="213"/>
      <c r="Y16" s="213"/>
      <c r="Z16" s="213"/>
      <c r="AA16" s="213"/>
      <c r="AB16" s="213"/>
      <c r="AC16" s="213"/>
      <c r="AD16" s="214"/>
      <c r="AE16" s="214"/>
      <c r="AF16" s="214"/>
      <c r="AG16" s="214"/>
      <c r="AH16" s="214"/>
      <c r="AI16" s="214"/>
      <c r="AJ16" s="214"/>
      <c r="AK16" s="214"/>
      <c r="AL16" s="214"/>
      <c r="AM16" s="214"/>
      <c r="AN16" s="214"/>
      <c r="AO16" s="214"/>
      <c r="AP16" s="214"/>
      <c r="AQ16" s="214"/>
      <c r="AR16" s="214"/>
      <c r="AS16" s="214"/>
      <c r="AT16" s="214"/>
      <c r="AU16" s="214"/>
      <c r="AV16" s="214"/>
      <c r="AW16" s="214"/>
      <c r="AX16" s="214"/>
      <c r="AY16" s="214"/>
      <c r="AZ16" s="214"/>
      <c r="BA16" s="214"/>
      <c r="BB16" s="214"/>
      <c r="BC16" s="214"/>
      <c r="BD16" s="214"/>
      <c r="BE16" s="214"/>
      <c r="BF16" s="210"/>
    </row>
    <row r="17" spans="1:58" s="151" customFormat="1" ht="19.5" customHeight="1">
      <c r="A17" s="169"/>
      <c r="C17" s="215"/>
      <c r="D17" s="233"/>
      <c r="E17" s="234"/>
      <c r="F17" s="216"/>
      <c r="G17" s="172"/>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c r="AZ17" s="217"/>
      <c r="BA17" s="217"/>
      <c r="BB17" s="217"/>
      <c r="BC17" s="217"/>
      <c r="BD17" s="217"/>
      <c r="BE17" s="217"/>
      <c r="BF17" s="210"/>
    </row>
    <row r="18" spans="1:58" s="151" customFormat="1" ht="16">
      <c r="A18" s="169"/>
      <c r="B18" s="189"/>
      <c r="C18" s="218" t="s">
        <v>18</v>
      </c>
      <c r="D18" s="235"/>
      <c r="E18" s="236">
        <f>'1 - Inputs'!E22</f>
        <v>0</v>
      </c>
      <c r="F18" s="219">
        <f>SUM(H18:BE18)</f>
        <v>0</v>
      </c>
      <c r="G18" s="220"/>
      <c r="H18" s="237">
        <f>IF($E18=0,0,$E$18/'1 - Inputs'!$E$23*'6 - Analysis Years'!H17)</f>
        <v>0</v>
      </c>
      <c r="I18" s="237">
        <f>IF($E18=0,0,$E$18/'1 - Inputs'!$E$23*'6 - Analysis Years'!I17)</f>
        <v>0</v>
      </c>
      <c r="J18" s="237">
        <f>IF($E18=0,0,$E$18/'1 - Inputs'!$E$23*'6 - Analysis Years'!J17)</f>
        <v>0</v>
      </c>
      <c r="K18" s="237">
        <f>IF($E18=0,0,$E$18/'1 - Inputs'!$E$23*'6 - Analysis Years'!K17)</f>
        <v>0</v>
      </c>
      <c r="L18" s="237">
        <f>IF($E18=0,0,$E$18/'1 - Inputs'!$E$23*'6 - Analysis Years'!L17)</f>
        <v>0</v>
      </c>
      <c r="M18" s="237">
        <f>IF($E18=0,0,$E$18/'1 - Inputs'!$E$23*'6 - Analysis Years'!M17)</f>
        <v>0</v>
      </c>
      <c r="N18" s="237">
        <f>IF($E18=0,0,$E$18/'1 - Inputs'!$E$23*'6 - Analysis Years'!N17)</f>
        <v>0</v>
      </c>
      <c r="O18" s="237">
        <f>IF($E18=0,0,$E$18/'1 - Inputs'!$E$23*'6 - Analysis Years'!O17)</f>
        <v>0</v>
      </c>
      <c r="P18" s="237">
        <f>IF($E18=0,0,$E$18/'1 - Inputs'!$E$23*'6 - Analysis Years'!P17)</f>
        <v>0</v>
      </c>
      <c r="Q18" s="237">
        <f>IF($E18=0,0,$E$18/'1 - Inputs'!$E$23*'6 - Analysis Years'!Q17)</f>
        <v>0</v>
      </c>
      <c r="R18" s="237">
        <f>IF($E18=0,0,$E$18/'1 - Inputs'!$E$23*'6 - Analysis Years'!R17)</f>
        <v>0</v>
      </c>
      <c r="S18" s="237">
        <f>IF($E18=0,0,$E$18/'1 - Inputs'!$E$23*'6 - Analysis Years'!S17)</f>
        <v>0</v>
      </c>
      <c r="T18" s="237">
        <f>IF($E18=0,0,$E$18/'1 - Inputs'!$E$23*'6 - Analysis Years'!T17)</f>
        <v>0</v>
      </c>
      <c r="U18" s="237">
        <f>IF($E18=0,0,$E$18/'1 - Inputs'!$E$23*'6 - Analysis Years'!U17)</f>
        <v>0</v>
      </c>
      <c r="V18" s="237">
        <f>IF($E18=0,0,$E$18/'1 - Inputs'!$E$23*'6 - Analysis Years'!V17)</f>
        <v>0</v>
      </c>
      <c r="W18" s="237">
        <f>IF($E18=0,0,$E$18/'1 - Inputs'!$E$23*'6 - Analysis Years'!W17)</f>
        <v>0</v>
      </c>
      <c r="X18" s="237">
        <f>IF($E18=0,0,$E$18/'1 - Inputs'!$E$23*'6 - Analysis Years'!X17)</f>
        <v>0</v>
      </c>
      <c r="Y18" s="237">
        <f>IF($E18=0,0,$E$18/'1 - Inputs'!$E$23*'6 - Analysis Years'!Y17)</f>
        <v>0</v>
      </c>
      <c r="Z18" s="237">
        <f>IF($E18=0,0,$E$18/'1 - Inputs'!$E$23*'6 - Analysis Years'!Z17)</f>
        <v>0</v>
      </c>
      <c r="AA18" s="237">
        <f>IF($E18=0,0,$E$18/'1 - Inputs'!$E$23*'6 - Analysis Years'!AA17)</f>
        <v>0</v>
      </c>
      <c r="AB18" s="237">
        <f>IF($E18=0,0,$E$18/'1 - Inputs'!$E$23*'6 - Analysis Years'!AB17)</f>
        <v>0</v>
      </c>
      <c r="AC18" s="237">
        <f>IF($E18=0,0,$E$18/'1 - Inputs'!$E$23*'6 - Analysis Years'!AC17)</f>
        <v>0</v>
      </c>
      <c r="AD18" s="237">
        <f>IF($E18=0,0,$E$18/'1 - Inputs'!$E$23*'6 - Analysis Years'!AD17)</f>
        <v>0</v>
      </c>
      <c r="AE18" s="237">
        <f>IF($E18=0,0,$E$18/'1 - Inputs'!$E$23*'6 - Analysis Years'!AE17)</f>
        <v>0</v>
      </c>
      <c r="AF18" s="237">
        <f>IF($E18=0,0,$E$18/'1 - Inputs'!$E$23*'6 - Analysis Years'!AF17)</f>
        <v>0</v>
      </c>
      <c r="AG18" s="237">
        <f>IF($E18=0,0,$E$18/'1 - Inputs'!$E$23*'6 - Analysis Years'!AG17)</f>
        <v>0</v>
      </c>
      <c r="AH18" s="237">
        <f>IF($E18=0,0,$E$18/'1 - Inputs'!$E$23*'6 - Analysis Years'!AH17)</f>
        <v>0</v>
      </c>
      <c r="AI18" s="237">
        <f>IF($E18=0,0,$E$18/'1 - Inputs'!$E$23*'6 - Analysis Years'!AI17)</f>
        <v>0</v>
      </c>
      <c r="AJ18" s="237">
        <f>IF($E18=0,0,$E$18/'1 - Inputs'!$E$23*'6 - Analysis Years'!AJ17)</f>
        <v>0</v>
      </c>
      <c r="AK18" s="237">
        <f>IF($E18=0,0,$E$18/'1 - Inputs'!$E$23*'6 - Analysis Years'!AK17)</f>
        <v>0</v>
      </c>
      <c r="AL18" s="237">
        <f>IF($E18=0,0,$E$18/'1 - Inputs'!$E$23*'6 - Analysis Years'!AL17)</f>
        <v>0</v>
      </c>
      <c r="AM18" s="237">
        <f>IF($E18=0,0,$E$18/'1 - Inputs'!$E$23*'6 - Analysis Years'!AM17)</f>
        <v>0</v>
      </c>
      <c r="AN18" s="237">
        <f>IF($E18=0,0,$E$18/'1 - Inputs'!$E$23*'6 - Analysis Years'!AN17)</f>
        <v>0</v>
      </c>
      <c r="AO18" s="237">
        <f>IF($E18=0,0,$E$18/'1 - Inputs'!$E$23*'6 - Analysis Years'!AO17)</f>
        <v>0</v>
      </c>
      <c r="AP18" s="237">
        <f>IF($E18=0,0,$E$18/'1 - Inputs'!$E$23*'6 - Analysis Years'!AP17)</f>
        <v>0</v>
      </c>
      <c r="AQ18" s="237">
        <f>IF($E18=0,0,$E$18/'1 - Inputs'!$E$23*'6 - Analysis Years'!AQ17)</f>
        <v>0</v>
      </c>
      <c r="AR18" s="237">
        <f>IF($E18=0,0,$E$18/'1 - Inputs'!$E$23*'6 - Analysis Years'!AR17)</f>
        <v>0</v>
      </c>
      <c r="AS18" s="237">
        <f>IF($E18=0,0,$E$18/'1 - Inputs'!$E$23*'6 - Analysis Years'!AS17)</f>
        <v>0</v>
      </c>
      <c r="AT18" s="237">
        <f>IF($E18=0,0,$E$18/'1 - Inputs'!$E$23*'6 - Analysis Years'!AT17)</f>
        <v>0</v>
      </c>
      <c r="AU18" s="237">
        <f>IF($E18=0,0,$E$18/'1 - Inputs'!$E$23*'6 - Analysis Years'!AU17)</f>
        <v>0</v>
      </c>
      <c r="AV18" s="237">
        <f>IF($E18=0,0,$E$18/'1 - Inputs'!$E$23*'6 - Analysis Years'!AV17)</f>
        <v>0</v>
      </c>
      <c r="AW18" s="237">
        <f>IF($E18=0,0,$E$18/'1 - Inputs'!$E$23*'6 - Analysis Years'!AW17)</f>
        <v>0</v>
      </c>
      <c r="AX18" s="237">
        <f>IF($E18=0,0,$E$18/'1 - Inputs'!$E$23*'6 - Analysis Years'!AX17)</f>
        <v>0</v>
      </c>
      <c r="AY18" s="237">
        <f>IF($E18=0,0,$E$18/'1 - Inputs'!$E$23*'6 - Analysis Years'!AY17)</f>
        <v>0</v>
      </c>
      <c r="AZ18" s="237">
        <f>IF($E18=0,0,$E$18/'1 - Inputs'!$E$23*'6 - Analysis Years'!AZ17)</f>
        <v>0</v>
      </c>
      <c r="BA18" s="237">
        <f>IF($E18=0,0,$E$18/'1 - Inputs'!$E$23*'6 - Analysis Years'!BA17)</f>
        <v>0</v>
      </c>
      <c r="BB18" s="237">
        <f>IF($E18=0,0,$E$18/'1 - Inputs'!$E$23*'6 - Analysis Years'!BB17)</f>
        <v>0</v>
      </c>
      <c r="BC18" s="237">
        <f>IF($E18=0,0,$E$18/'1 - Inputs'!$E$23*'6 - Analysis Years'!BC17)</f>
        <v>0</v>
      </c>
      <c r="BD18" s="237">
        <f>IF($E18=0,0,$E$18/'1 - Inputs'!$E$23*'6 - Analysis Years'!BD17)</f>
        <v>0</v>
      </c>
      <c r="BE18" s="237">
        <f>IF($E18=0,0,$E$18/'1 - Inputs'!$E$23*'6 - Analysis Years'!BE17)</f>
        <v>0</v>
      </c>
      <c r="BF18" s="210"/>
    </row>
    <row r="19" spans="1:58" s="151" customFormat="1" ht="16">
      <c r="A19" s="169"/>
      <c r="B19" s="189"/>
      <c r="C19" s="218" t="s">
        <v>19</v>
      </c>
      <c r="D19" s="235"/>
      <c r="E19" s="236">
        <f>'1 - Inputs'!E24</f>
        <v>0</v>
      </c>
      <c r="F19" s="219">
        <f t="shared" ref="F19:F21" si="27">SUM(H19:BE19)</f>
        <v>0</v>
      </c>
      <c r="G19" s="220"/>
      <c r="H19" s="237">
        <f>IF(H18&gt;0,0,$E19)</f>
        <v>0</v>
      </c>
      <c r="I19" s="237">
        <f t="shared" ref="I19:BE19" si="28">IF(I18&gt;0,0,$E19)</f>
        <v>0</v>
      </c>
      <c r="J19" s="237">
        <f t="shared" si="28"/>
        <v>0</v>
      </c>
      <c r="K19" s="237">
        <f t="shared" si="28"/>
        <v>0</v>
      </c>
      <c r="L19" s="237">
        <f t="shared" si="28"/>
        <v>0</v>
      </c>
      <c r="M19" s="237">
        <f t="shared" si="28"/>
        <v>0</v>
      </c>
      <c r="N19" s="237">
        <f t="shared" si="28"/>
        <v>0</v>
      </c>
      <c r="O19" s="237">
        <f t="shared" si="28"/>
        <v>0</v>
      </c>
      <c r="P19" s="237">
        <f t="shared" si="28"/>
        <v>0</v>
      </c>
      <c r="Q19" s="237">
        <f t="shared" si="28"/>
        <v>0</v>
      </c>
      <c r="R19" s="237">
        <f t="shared" si="28"/>
        <v>0</v>
      </c>
      <c r="S19" s="237">
        <f t="shared" si="28"/>
        <v>0</v>
      </c>
      <c r="T19" s="237">
        <f t="shared" si="28"/>
        <v>0</v>
      </c>
      <c r="U19" s="237">
        <f t="shared" si="28"/>
        <v>0</v>
      </c>
      <c r="V19" s="237">
        <f t="shared" si="28"/>
        <v>0</v>
      </c>
      <c r="W19" s="237">
        <f t="shared" si="28"/>
        <v>0</v>
      </c>
      <c r="X19" s="237">
        <f t="shared" si="28"/>
        <v>0</v>
      </c>
      <c r="Y19" s="237">
        <f t="shared" si="28"/>
        <v>0</v>
      </c>
      <c r="Z19" s="237">
        <f t="shared" si="28"/>
        <v>0</v>
      </c>
      <c r="AA19" s="237">
        <f t="shared" si="28"/>
        <v>0</v>
      </c>
      <c r="AB19" s="237">
        <f t="shared" si="28"/>
        <v>0</v>
      </c>
      <c r="AC19" s="237">
        <f t="shared" si="28"/>
        <v>0</v>
      </c>
      <c r="AD19" s="237">
        <f t="shared" si="28"/>
        <v>0</v>
      </c>
      <c r="AE19" s="237">
        <f t="shared" si="28"/>
        <v>0</v>
      </c>
      <c r="AF19" s="237">
        <f t="shared" si="28"/>
        <v>0</v>
      </c>
      <c r="AG19" s="237">
        <f t="shared" si="28"/>
        <v>0</v>
      </c>
      <c r="AH19" s="237">
        <f t="shared" si="28"/>
        <v>0</v>
      </c>
      <c r="AI19" s="237">
        <f t="shared" si="28"/>
        <v>0</v>
      </c>
      <c r="AJ19" s="237">
        <f t="shared" si="28"/>
        <v>0</v>
      </c>
      <c r="AK19" s="237">
        <f t="shared" si="28"/>
        <v>0</v>
      </c>
      <c r="AL19" s="237">
        <f t="shared" si="28"/>
        <v>0</v>
      </c>
      <c r="AM19" s="237">
        <f t="shared" si="28"/>
        <v>0</v>
      </c>
      <c r="AN19" s="237">
        <f t="shared" si="28"/>
        <v>0</v>
      </c>
      <c r="AO19" s="237">
        <f t="shared" si="28"/>
        <v>0</v>
      </c>
      <c r="AP19" s="237">
        <f t="shared" si="28"/>
        <v>0</v>
      </c>
      <c r="AQ19" s="237">
        <f t="shared" si="28"/>
        <v>0</v>
      </c>
      <c r="AR19" s="237">
        <f t="shared" si="28"/>
        <v>0</v>
      </c>
      <c r="AS19" s="237">
        <f t="shared" si="28"/>
        <v>0</v>
      </c>
      <c r="AT19" s="237">
        <f t="shared" si="28"/>
        <v>0</v>
      </c>
      <c r="AU19" s="237">
        <f t="shared" si="28"/>
        <v>0</v>
      </c>
      <c r="AV19" s="237">
        <f t="shared" si="28"/>
        <v>0</v>
      </c>
      <c r="AW19" s="237">
        <f t="shared" si="28"/>
        <v>0</v>
      </c>
      <c r="AX19" s="237">
        <f t="shared" si="28"/>
        <v>0</v>
      </c>
      <c r="AY19" s="237">
        <f t="shared" si="28"/>
        <v>0</v>
      </c>
      <c r="AZ19" s="237">
        <f t="shared" si="28"/>
        <v>0</v>
      </c>
      <c r="BA19" s="237">
        <f t="shared" si="28"/>
        <v>0</v>
      </c>
      <c r="BB19" s="237">
        <f t="shared" si="28"/>
        <v>0</v>
      </c>
      <c r="BC19" s="237">
        <f t="shared" si="28"/>
        <v>0</v>
      </c>
      <c r="BD19" s="237">
        <f t="shared" si="28"/>
        <v>0</v>
      </c>
      <c r="BE19" s="237">
        <f t="shared" si="28"/>
        <v>0</v>
      </c>
      <c r="BF19" s="210"/>
    </row>
    <row r="20" spans="1:58" s="151" customFormat="1" ht="16">
      <c r="A20" s="169"/>
      <c r="B20" s="189"/>
      <c r="C20" s="218" t="s">
        <v>20</v>
      </c>
      <c r="E20" s="238"/>
      <c r="F20" s="219">
        <f t="shared" si="27"/>
        <v>0</v>
      </c>
      <c r="G20" s="220"/>
      <c r="H20" s="221">
        <f>SUM('6 - Analysis Years'!H22:H38)</f>
        <v>0</v>
      </c>
      <c r="I20" s="221">
        <f>SUM('6 - Analysis Years'!I22:I38)</f>
        <v>0</v>
      </c>
      <c r="J20" s="221">
        <f>SUM('6 - Analysis Years'!J22:J38)</f>
        <v>0</v>
      </c>
      <c r="K20" s="221">
        <f>SUM('6 - Analysis Years'!K22:K38)</f>
        <v>0</v>
      </c>
      <c r="L20" s="221">
        <f>SUM('6 - Analysis Years'!L22:L38)</f>
        <v>0</v>
      </c>
      <c r="M20" s="221">
        <f>SUM('6 - Analysis Years'!M22:M38)</f>
        <v>0</v>
      </c>
      <c r="N20" s="221">
        <f>SUM('6 - Analysis Years'!N22:N38)</f>
        <v>0</v>
      </c>
      <c r="O20" s="221">
        <f>SUM('6 - Analysis Years'!O22:O38)</f>
        <v>0</v>
      </c>
      <c r="P20" s="221">
        <f>SUM('6 - Analysis Years'!P22:P38)</f>
        <v>0</v>
      </c>
      <c r="Q20" s="221">
        <f>SUM('6 - Analysis Years'!Q22:Q38)</f>
        <v>0</v>
      </c>
      <c r="R20" s="221">
        <f>SUM('6 - Analysis Years'!R22:R38)</f>
        <v>0</v>
      </c>
      <c r="S20" s="221">
        <f>SUM('6 - Analysis Years'!S22:S38)</f>
        <v>0</v>
      </c>
      <c r="T20" s="221">
        <f>SUM('6 - Analysis Years'!T22:T38)</f>
        <v>0</v>
      </c>
      <c r="U20" s="221">
        <f>SUM('6 - Analysis Years'!U22:U38)</f>
        <v>0</v>
      </c>
      <c r="V20" s="221">
        <f>SUM('6 - Analysis Years'!V22:V38)</f>
        <v>0</v>
      </c>
      <c r="W20" s="221">
        <f>SUM('6 - Analysis Years'!W22:W38)</f>
        <v>0</v>
      </c>
      <c r="X20" s="221">
        <f>SUM('6 - Analysis Years'!X22:X38)</f>
        <v>0</v>
      </c>
      <c r="Y20" s="221">
        <f>SUM('6 - Analysis Years'!Y22:Y38)</f>
        <v>0</v>
      </c>
      <c r="Z20" s="221">
        <f>SUM('6 - Analysis Years'!Z22:Z38)</f>
        <v>0</v>
      </c>
      <c r="AA20" s="221">
        <f>SUM('6 - Analysis Years'!AA22:AA38)</f>
        <v>0</v>
      </c>
      <c r="AB20" s="221">
        <f>SUM('6 - Analysis Years'!AB22:AB38)</f>
        <v>0</v>
      </c>
      <c r="AC20" s="221">
        <f>SUM('6 - Analysis Years'!AC22:AC38)</f>
        <v>0</v>
      </c>
      <c r="AD20" s="221">
        <f>SUM('6 - Analysis Years'!AD22:AD38)</f>
        <v>0</v>
      </c>
      <c r="AE20" s="221">
        <f>SUM('6 - Analysis Years'!AE22:AE38)</f>
        <v>0</v>
      </c>
      <c r="AF20" s="221">
        <f>SUM('6 - Analysis Years'!AF22:AF38)</f>
        <v>0</v>
      </c>
      <c r="AG20" s="221">
        <f>SUM('6 - Analysis Years'!AG22:AG38)</f>
        <v>0</v>
      </c>
      <c r="AH20" s="221">
        <f>SUM('6 - Analysis Years'!AH22:AH38)</f>
        <v>0</v>
      </c>
      <c r="AI20" s="221">
        <f>SUM('6 - Analysis Years'!AI22:AI38)</f>
        <v>0</v>
      </c>
      <c r="AJ20" s="221">
        <f>SUM('6 - Analysis Years'!AJ22:AJ38)</f>
        <v>0</v>
      </c>
      <c r="AK20" s="221">
        <f>SUM('6 - Analysis Years'!AK22:AK38)</f>
        <v>0</v>
      </c>
      <c r="AL20" s="221">
        <f>SUM('6 - Analysis Years'!AL22:AL38)</f>
        <v>0</v>
      </c>
      <c r="AM20" s="221">
        <f>SUM('6 - Analysis Years'!AM22:AM38)</f>
        <v>0</v>
      </c>
      <c r="AN20" s="221">
        <f>SUM('6 - Analysis Years'!AN22:AN38)</f>
        <v>0</v>
      </c>
      <c r="AO20" s="221">
        <f>SUM('6 - Analysis Years'!AO22:AO38)</f>
        <v>0</v>
      </c>
      <c r="AP20" s="221">
        <f>SUM('6 - Analysis Years'!AP22:AP38)</f>
        <v>0</v>
      </c>
      <c r="AQ20" s="221">
        <f>SUM('6 - Analysis Years'!AQ22:AQ38)</f>
        <v>0</v>
      </c>
      <c r="AR20" s="221">
        <f>SUM('6 - Analysis Years'!AR22:AR38)</f>
        <v>0</v>
      </c>
      <c r="AS20" s="221">
        <f>SUM('6 - Analysis Years'!AS22:AS38)</f>
        <v>0</v>
      </c>
      <c r="AT20" s="221">
        <f>SUM('6 - Analysis Years'!AT22:AT38)</f>
        <v>0</v>
      </c>
      <c r="AU20" s="221">
        <f>SUM('6 - Analysis Years'!AU22:AU38)</f>
        <v>0</v>
      </c>
      <c r="AV20" s="221">
        <f>SUM('6 - Analysis Years'!AV22:AV38)</f>
        <v>0</v>
      </c>
      <c r="AW20" s="221">
        <f>SUM('6 - Analysis Years'!AW22:AW38)</f>
        <v>0</v>
      </c>
      <c r="AX20" s="221">
        <f>SUM('6 - Analysis Years'!AX22:AX38)</f>
        <v>0</v>
      </c>
      <c r="AY20" s="221">
        <f>SUM('6 - Analysis Years'!AY22:AY38)</f>
        <v>0</v>
      </c>
      <c r="AZ20" s="221">
        <f>SUM('6 - Analysis Years'!AZ22:AZ38)</f>
        <v>0</v>
      </c>
      <c r="BA20" s="221">
        <f>SUM('6 - Analysis Years'!BA22:BA38)</f>
        <v>0</v>
      </c>
      <c r="BB20" s="221">
        <f>SUM('6 - Analysis Years'!BB22:BB38)</f>
        <v>0</v>
      </c>
      <c r="BC20" s="221">
        <f>SUM('6 - Analysis Years'!BC22:BC38)</f>
        <v>0</v>
      </c>
      <c r="BD20" s="221">
        <f>SUM('6 - Analysis Years'!BD22:BD38)</f>
        <v>0</v>
      </c>
      <c r="BE20" s="221">
        <f>SUM('6 - Analysis Years'!BE22:BE38)</f>
        <v>0</v>
      </c>
      <c r="BF20" s="210"/>
    </row>
    <row r="21" spans="1:58" s="151" customFormat="1" ht="16">
      <c r="A21" s="169"/>
      <c r="B21" s="189"/>
      <c r="C21" s="218" t="s">
        <v>22</v>
      </c>
      <c r="E21" s="238"/>
      <c r="F21" s="219">
        <f t="shared" si="27"/>
        <v>0</v>
      </c>
      <c r="G21" s="222"/>
      <c r="H21" s="221">
        <f>SUM('6 - Analysis Years'!H42:H60)</f>
        <v>0</v>
      </c>
      <c r="I21" s="221">
        <f>SUM('6 - Analysis Years'!I42:I60)</f>
        <v>0</v>
      </c>
      <c r="J21" s="221">
        <f>SUM('6 - Analysis Years'!J42:J60)</f>
        <v>0</v>
      </c>
      <c r="K21" s="221">
        <f>SUM('6 - Analysis Years'!K42:K60)</f>
        <v>0</v>
      </c>
      <c r="L21" s="221">
        <f>SUM('6 - Analysis Years'!L42:L60)</f>
        <v>0</v>
      </c>
      <c r="M21" s="221">
        <f>SUM('6 - Analysis Years'!M42:M60)</f>
        <v>0</v>
      </c>
      <c r="N21" s="221">
        <f>SUM('6 - Analysis Years'!N42:N60)</f>
        <v>0</v>
      </c>
      <c r="O21" s="221">
        <f>SUM('6 - Analysis Years'!O42:O60)</f>
        <v>0</v>
      </c>
      <c r="P21" s="221">
        <f>SUM('6 - Analysis Years'!P42:P60)</f>
        <v>0</v>
      </c>
      <c r="Q21" s="221">
        <f>SUM('6 - Analysis Years'!Q42:Q60)</f>
        <v>0</v>
      </c>
      <c r="R21" s="221">
        <f>SUM('6 - Analysis Years'!R42:R60)</f>
        <v>0</v>
      </c>
      <c r="S21" s="221">
        <f>SUM('6 - Analysis Years'!S42:S60)</f>
        <v>0</v>
      </c>
      <c r="T21" s="221">
        <f>SUM('6 - Analysis Years'!T42:T60)</f>
        <v>0</v>
      </c>
      <c r="U21" s="221">
        <f>SUM('6 - Analysis Years'!U42:U60)</f>
        <v>0</v>
      </c>
      <c r="V21" s="221">
        <f>SUM('6 - Analysis Years'!V42:V60)</f>
        <v>0</v>
      </c>
      <c r="W21" s="221">
        <f>SUM('6 - Analysis Years'!W42:W60)</f>
        <v>0</v>
      </c>
      <c r="X21" s="221">
        <f>SUM('6 - Analysis Years'!X42:X60)</f>
        <v>0</v>
      </c>
      <c r="Y21" s="221">
        <f>SUM('6 - Analysis Years'!Y42:Y60)</f>
        <v>0</v>
      </c>
      <c r="Z21" s="221">
        <f>SUM('6 - Analysis Years'!Z42:Z60)</f>
        <v>0</v>
      </c>
      <c r="AA21" s="221">
        <f>SUM('6 - Analysis Years'!AA42:AA60)</f>
        <v>0</v>
      </c>
      <c r="AB21" s="221">
        <f>SUM('6 - Analysis Years'!AB42:AB60)</f>
        <v>0</v>
      </c>
      <c r="AC21" s="221">
        <f>SUM('6 - Analysis Years'!AC42:AC60)</f>
        <v>0</v>
      </c>
      <c r="AD21" s="221">
        <f>SUM('6 - Analysis Years'!AD42:AD60)</f>
        <v>0</v>
      </c>
      <c r="AE21" s="221">
        <f>SUM('6 - Analysis Years'!AE42:AE60)</f>
        <v>0</v>
      </c>
      <c r="AF21" s="221">
        <f>SUM('6 - Analysis Years'!AF42:AF60)</f>
        <v>0</v>
      </c>
      <c r="AG21" s="221">
        <f>SUM('6 - Analysis Years'!AG42:AG60)</f>
        <v>0</v>
      </c>
      <c r="AH21" s="221">
        <f>SUM('6 - Analysis Years'!AH42:AH60)</f>
        <v>0</v>
      </c>
      <c r="AI21" s="221">
        <f>SUM('6 - Analysis Years'!AI42:AI60)</f>
        <v>0</v>
      </c>
      <c r="AJ21" s="221">
        <f>SUM('6 - Analysis Years'!AJ42:AJ60)</f>
        <v>0</v>
      </c>
      <c r="AK21" s="221">
        <f>SUM('6 - Analysis Years'!AK42:AK60)</f>
        <v>0</v>
      </c>
      <c r="AL21" s="221">
        <f>SUM('6 - Analysis Years'!AL42:AL60)</f>
        <v>0</v>
      </c>
      <c r="AM21" s="221">
        <f>SUM('6 - Analysis Years'!AM42:AM60)</f>
        <v>0</v>
      </c>
      <c r="AN21" s="221">
        <f>SUM('6 - Analysis Years'!AN42:AN60)</f>
        <v>0</v>
      </c>
      <c r="AO21" s="221">
        <f>SUM('6 - Analysis Years'!AO42:AO60)</f>
        <v>0</v>
      </c>
      <c r="AP21" s="221">
        <f>SUM('6 - Analysis Years'!AP42:AP60)</f>
        <v>0</v>
      </c>
      <c r="AQ21" s="221">
        <f>SUM('6 - Analysis Years'!AQ42:AQ60)</f>
        <v>0</v>
      </c>
      <c r="AR21" s="221">
        <f>SUM('6 - Analysis Years'!AR42:AR60)</f>
        <v>0</v>
      </c>
      <c r="AS21" s="221">
        <f>SUM('6 - Analysis Years'!AS42:AS60)</f>
        <v>0</v>
      </c>
      <c r="AT21" s="221">
        <f>SUM('6 - Analysis Years'!AT42:AT60)</f>
        <v>0</v>
      </c>
      <c r="AU21" s="221">
        <f>SUM('6 - Analysis Years'!AU42:AU60)</f>
        <v>0</v>
      </c>
      <c r="AV21" s="221">
        <f>SUM('6 - Analysis Years'!AV42:AV60)</f>
        <v>0</v>
      </c>
      <c r="AW21" s="221">
        <f>SUM('6 - Analysis Years'!AW42:AW60)</f>
        <v>0</v>
      </c>
      <c r="AX21" s="221">
        <f>SUM('6 - Analysis Years'!AX42:AX60)</f>
        <v>0</v>
      </c>
      <c r="AY21" s="221">
        <f>SUM('6 - Analysis Years'!AY42:AY60)</f>
        <v>0</v>
      </c>
      <c r="AZ21" s="221">
        <f>SUM('6 - Analysis Years'!AZ42:AZ60)</f>
        <v>0</v>
      </c>
      <c r="BA21" s="221">
        <f>SUM('6 - Analysis Years'!BA42:BA60)</f>
        <v>0</v>
      </c>
      <c r="BB21" s="221">
        <f>SUM('6 - Analysis Years'!BB42:BB60)</f>
        <v>0</v>
      </c>
      <c r="BC21" s="221">
        <f>SUM('6 - Analysis Years'!BC42:BC60)</f>
        <v>0</v>
      </c>
      <c r="BD21" s="221">
        <f>SUM('6 - Analysis Years'!BD42:BD60)</f>
        <v>0</v>
      </c>
      <c r="BE21" s="221">
        <f>SUM('6 - Analysis Years'!BE42:BE60)</f>
        <v>0</v>
      </c>
      <c r="BF21" s="210"/>
    </row>
    <row r="22" spans="1:58" s="151" customFormat="1" ht="16">
      <c r="A22" s="169"/>
      <c r="B22" s="189"/>
      <c r="C22" s="215"/>
      <c r="D22" s="232"/>
      <c r="E22" s="239"/>
      <c r="F22" s="204"/>
      <c r="G22" s="223"/>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5"/>
      <c r="BA22" s="195"/>
      <c r="BB22" s="195"/>
      <c r="BC22" s="195"/>
      <c r="BD22" s="195"/>
      <c r="BE22" s="195"/>
      <c r="BF22" s="210"/>
    </row>
    <row r="23" spans="1:58" s="151" customFormat="1" ht="16">
      <c r="A23" s="169"/>
      <c r="B23" s="173" t="str">
        <f>altern2</f>
        <v>Name of Alternative 2</v>
      </c>
      <c r="C23" s="173"/>
      <c r="D23" s="173"/>
      <c r="E23" s="224"/>
      <c r="F23" s="173"/>
      <c r="G23" s="173"/>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10"/>
    </row>
    <row r="24" spans="1:58" s="151" customFormat="1" ht="16">
      <c r="A24" s="169"/>
      <c r="B24" s="189"/>
      <c r="C24" s="215"/>
      <c r="D24" s="232"/>
      <c r="E24" s="239"/>
      <c r="F24" s="204"/>
      <c r="G24" s="223"/>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210"/>
    </row>
    <row r="25" spans="1:58" s="151" customFormat="1" ht="16">
      <c r="A25" s="169"/>
      <c r="B25" s="189"/>
      <c r="C25" s="218" t="s">
        <v>18</v>
      </c>
      <c r="D25" s="235"/>
      <c r="E25" s="236">
        <f>'1 - Inputs'!E29</f>
        <v>0</v>
      </c>
      <c r="F25" s="219">
        <f>SUM(H25:BE25)</f>
        <v>0</v>
      </c>
      <c r="G25" s="223"/>
      <c r="H25" s="237">
        <f>IF($E25=0,0,$E$25/'1 - Inputs'!$E$30*'6 - Analysis Years'!H69)</f>
        <v>0</v>
      </c>
      <c r="I25" s="237">
        <f>IF($E25=0,0,$E$25/'1 - Inputs'!$E$30*'6 - Analysis Years'!I69)</f>
        <v>0</v>
      </c>
      <c r="J25" s="237">
        <f>IF($E25=0,0,$E$25/'1 - Inputs'!$E$30*'6 - Analysis Years'!J69)</f>
        <v>0</v>
      </c>
      <c r="K25" s="237">
        <f>IF($E25=0,0,$E$25/'1 - Inputs'!$E$30*'6 - Analysis Years'!K69)</f>
        <v>0</v>
      </c>
      <c r="L25" s="237">
        <f>IF($E25=0,0,$E$25/'1 - Inputs'!$E$30*'6 - Analysis Years'!L69)</f>
        <v>0</v>
      </c>
      <c r="M25" s="237">
        <f>IF($E25=0,0,$E$25/'1 - Inputs'!$E$30*'6 - Analysis Years'!M69)</f>
        <v>0</v>
      </c>
      <c r="N25" s="237">
        <f>IF($E25=0,0,$E$25/'1 - Inputs'!$E$30*'6 - Analysis Years'!N69)</f>
        <v>0</v>
      </c>
      <c r="O25" s="237">
        <f>IF($E25=0,0,$E$25/'1 - Inputs'!$E$30*'6 - Analysis Years'!O69)</f>
        <v>0</v>
      </c>
      <c r="P25" s="237">
        <f>IF($E25=0,0,$E$25/'1 - Inputs'!$E$30*'6 - Analysis Years'!P69)</f>
        <v>0</v>
      </c>
      <c r="Q25" s="237">
        <f>IF($E25=0,0,$E$25/'1 - Inputs'!$E$30*'6 - Analysis Years'!Q69)</f>
        <v>0</v>
      </c>
      <c r="R25" s="237">
        <f>IF($E25=0,0,$E$25/'1 - Inputs'!$E$30*'6 - Analysis Years'!R69)</f>
        <v>0</v>
      </c>
      <c r="S25" s="237">
        <f>IF($E25=0,0,$E$25/'1 - Inputs'!$E$30*'6 - Analysis Years'!S69)</f>
        <v>0</v>
      </c>
      <c r="T25" s="237">
        <f>IF($E25=0,0,$E$25/'1 - Inputs'!$E$30*'6 - Analysis Years'!T69)</f>
        <v>0</v>
      </c>
      <c r="U25" s="237">
        <f>IF($E25=0,0,$E$25/'1 - Inputs'!$E$30*'6 - Analysis Years'!U69)</f>
        <v>0</v>
      </c>
      <c r="V25" s="237">
        <f>IF($E25=0,0,$E$25/'1 - Inputs'!$E$30*'6 - Analysis Years'!V69)</f>
        <v>0</v>
      </c>
      <c r="W25" s="237">
        <f>IF($E25=0,0,$E$25/'1 - Inputs'!$E$30*'6 - Analysis Years'!W69)</f>
        <v>0</v>
      </c>
      <c r="X25" s="237">
        <f>IF($E25=0,0,$E$25/'1 - Inputs'!$E$30*'6 - Analysis Years'!X69)</f>
        <v>0</v>
      </c>
      <c r="Y25" s="237">
        <f>IF($E25=0,0,$E$25/'1 - Inputs'!$E$30*'6 - Analysis Years'!Y69)</f>
        <v>0</v>
      </c>
      <c r="Z25" s="237">
        <f>IF($E25=0,0,$E$25/'1 - Inputs'!$E$30*'6 - Analysis Years'!Z69)</f>
        <v>0</v>
      </c>
      <c r="AA25" s="237">
        <f>IF($E25=0,0,$E$25/'1 - Inputs'!$E$30*'6 - Analysis Years'!AA69)</f>
        <v>0</v>
      </c>
      <c r="AB25" s="237">
        <f>IF($E25=0,0,$E$25/'1 - Inputs'!$E$30*'6 - Analysis Years'!AB69)</f>
        <v>0</v>
      </c>
      <c r="AC25" s="237">
        <f>IF($E25=0,0,$E$25/'1 - Inputs'!$E$30*'6 - Analysis Years'!AC69)</f>
        <v>0</v>
      </c>
      <c r="AD25" s="237">
        <f>IF($E25=0,0,$E$25/'1 - Inputs'!$E$30*'6 - Analysis Years'!AD69)</f>
        <v>0</v>
      </c>
      <c r="AE25" s="237">
        <f>IF($E25=0,0,$E$25/'1 - Inputs'!$E$30*'6 - Analysis Years'!AE69)</f>
        <v>0</v>
      </c>
      <c r="AF25" s="237">
        <f>IF($E25=0,0,$E$25/'1 - Inputs'!$E$30*'6 - Analysis Years'!AF69)</f>
        <v>0</v>
      </c>
      <c r="AG25" s="237">
        <f>IF($E25=0,0,$E$25/'1 - Inputs'!$E$30*'6 - Analysis Years'!AG69)</f>
        <v>0</v>
      </c>
      <c r="AH25" s="237">
        <f>IF($E25=0,0,$E$25/'1 - Inputs'!$E$30*'6 - Analysis Years'!AH69)</f>
        <v>0</v>
      </c>
      <c r="AI25" s="237">
        <f>IF($E25=0,0,$E$25/'1 - Inputs'!$E$30*'6 - Analysis Years'!AI69)</f>
        <v>0</v>
      </c>
      <c r="AJ25" s="237">
        <f>IF($E25=0,0,$E$25/'1 - Inputs'!$E$30*'6 - Analysis Years'!AJ69)</f>
        <v>0</v>
      </c>
      <c r="AK25" s="237">
        <f>IF($E25=0,0,$E$25/'1 - Inputs'!$E$30*'6 - Analysis Years'!AK69)</f>
        <v>0</v>
      </c>
      <c r="AL25" s="237">
        <f>IF($E25=0,0,$E$25/'1 - Inputs'!$E$30*'6 - Analysis Years'!AL69)</f>
        <v>0</v>
      </c>
      <c r="AM25" s="237">
        <f>IF($E25=0,0,$E$25/'1 - Inputs'!$E$30*'6 - Analysis Years'!AM69)</f>
        <v>0</v>
      </c>
      <c r="AN25" s="237">
        <f>IF($E25=0,0,$E$25/'1 - Inputs'!$E$30*'6 - Analysis Years'!AN69)</f>
        <v>0</v>
      </c>
      <c r="AO25" s="237">
        <f>IF($E25=0,0,$E$25/'1 - Inputs'!$E$30*'6 - Analysis Years'!AO69)</f>
        <v>0</v>
      </c>
      <c r="AP25" s="237">
        <f>IF($E25=0,0,$E$25/'1 - Inputs'!$E$30*'6 - Analysis Years'!AP69)</f>
        <v>0</v>
      </c>
      <c r="AQ25" s="237">
        <f>IF($E25=0,0,$E$25/'1 - Inputs'!$E$30*'6 - Analysis Years'!AQ69)</f>
        <v>0</v>
      </c>
      <c r="AR25" s="237">
        <f>IF($E25=0,0,$E$25/'1 - Inputs'!$E$30*'6 - Analysis Years'!AR69)</f>
        <v>0</v>
      </c>
      <c r="AS25" s="237">
        <f>IF($E25=0,0,$E$25/'1 - Inputs'!$E$30*'6 - Analysis Years'!AS69)</f>
        <v>0</v>
      </c>
      <c r="AT25" s="237">
        <f>IF($E25=0,0,$E$25/'1 - Inputs'!$E$30*'6 - Analysis Years'!AT69)</f>
        <v>0</v>
      </c>
      <c r="AU25" s="237">
        <f>IF($E25=0,0,$E$25/'1 - Inputs'!$E$30*'6 - Analysis Years'!AU69)</f>
        <v>0</v>
      </c>
      <c r="AV25" s="237">
        <f>IF($E25=0,0,$E$25/'1 - Inputs'!$E$30*'6 - Analysis Years'!AV69)</f>
        <v>0</v>
      </c>
      <c r="AW25" s="237">
        <f>IF($E25=0,0,$E$25/'1 - Inputs'!$E$30*'6 - Analysis Years'!AW69)</f>
        <v>0</v>
      </c>
      <c r="AX25" s="237">
        <f>IF($E25=0,0,$E$25/'1 - Inputs'!$E$30*'6 - Analysis Years'!AX69)</f>
        <v>0</v>
      </c>
      <c r="AY25" s="237">
        <f>IF($E25=0,0,$E$25/'1 - Inputs'!$E$30*'6 - Analysis Years'!AY69)</f>
        <v>0</v>
      </c>
      <c r="AZ25" s="237">
        <f>IF($E25=0,0,$E$25/'1 - Inputs'!$E$30*'6 - Analysis Years'!AZ69)</f>
        <v>0</v>
      </c>
      <c r="BA25" s="237">
        <f>IF($E25=0,0,$E$25/'1 - Inputs'!$E$30*'6 - Analysis Years'!BA69)</f>
        <v>0</v>
      </c>
      <c r="BB25" s="237">
        <f>IF($E25=0,0,$E$25/'1 - Inputs'!$E$30*'6 - Analysis Years'!BB69)</f>
        <v>0</v>
      </c>
      <c r="BC25" s="237">
        <f>IF($E25=0,0,$E$25/'1 - Inputs'!$E$30*'6 - Analysis Years'!BC69)</f>
        <v>0</v>
      </c>
      <c r="BD25" s="237">
        <f>IF($E25=0,0,$E$25/'1 - Inputs'!$E$30*'6 - Analysis Years'!BD69)</f>
        <v>0</v>
      </c>
      <c r="BE25" s="237">
        <f>IF($E25=0,0,$E$25/'1 - Inputs'!$E$30*'6 - Analysis Years'!BE69)</f>
        <v>0</v>
      </c>
      <c r="BF25" s="210"/>
    </row>
    <row r="26" spans="1:58" s="151" customFormat="1" ht="16">
      <c r="A26" s="169"/>
      <c r="B26" s="189"/>
      <c r="C26" s="218" t="s">
        <v>19</v>
      </c>
      <c r="D26" s="235"/>
      <c r="E26" s="236">
        <f>'1 - Inputs'!E31</f>
        <v>0</v>
      </c>
      <c r="F26" s="219">
        <f t="shared" ref="F26:F28" si="29">SUM(H26:BE26)</f>
        <v>0</v>
      </c>
      <c r="G26" s="223"/>
      <c r="H26" s="221">
        <f>IF(H25&gt;0,0,$E26)</f>
        <v>0</v>
      </c>
      <c r="I26" s="221">
        <f t="shared" ref="I26" si="30">IF(I25&gt;0,0,$E26)</f>
        <v>0</v>
      </c>
      <c r="J26" s="221">
        <f t="shared" ref="J26" si="31">IF(J25&gt;0,0,$E26)</f>
        <v>0</v>
      </c>
      <c r="K26" s="221">
        <f t="shared" ref="K26" si="32">IF(K25&gt;0,0,$E26)</f>
        <v>0</v>
      </c>
      <c r="L26" s="221">
        <f t="shared" ref="L26" si="33">IF(L25&gt;0,0,$E26)</f>
        <v>0</v>
      </c>
      <c r="M26" s="221">
        <f t="shared" ref="M26" si="34">IF(M25&gt;0,0,$E26)</f>
        <v>0</v>
      </c>
      <c r="N26" s="221">
        <f t="shared" ref="N26" si="35">IF(N25&gt;0,0,$E26)</f>
        <v>0</v>
      </c>
      <c r="O26" s="221">
        <f t="shared" ref="O26" si="36">IF(O25&gt;0,0,$E26)</f>
        <v>0</v>
      </c>
      <c r="P26" s="221">
        <f t="shared" ref="P26" si="37">IF(P25&gt;0,0,$E26)</f>
        <v>0</v>
      </c>
      <c r="Q26" s="221">
        <f t="shared" ref="Q26" si="38">IF(Q25&gt;0,0,$E26)</f>
        <v>0</v>
      </c>
      <c r="R26" s="221">
        <f t="shared" ref="R26" si="39">IF(R25&gt;0,0,$E26)</f>
        <v>0</v>
      </c>
      <c r="S26" s="221">
        <f t="shared" ref="S26" si="40">IF(S25&gt;0,0,$E26)</f>
        <v>0</v>
      </c>
      <c r="T26" s="221">
        <f t="shared" ref="T26" si="41">IF(T25&gt;0,0,$E26)</f>
        <v>0</v>
      </c>
      <c r="U26" s="221">
        <f t="shared" ref="U26" si="42">IF(U25&gt;0,0,$E26)</f>
        <v>0</v>
      </c>
      <c r="V26" s="221">
        <f t="shared" ref="V26" si="43">IF(V25&gt;0,0,$E26)</f>
        <v>0</v>
      </c>
      <c r="W26" s="221">
        <f t="shared" ref="W26" si="44">IF(W25&gt;0,0,$E26)</f>
        <v>0</v>
      </c>
      <c r="X26" s="221">
        <f t="shared" ref="X26" si="45">IF(X25&gt;0,0,$E26)</f>
        <v>0</v>
      </c>
      <c r="Y26" s="221">
        <f t="shared" ref="Y26" si="46">IF(Y25&gt;0,0,$E26)</f>
        <v>0</v>
      </c>
      <c r="Z26" s="221">
        <f t="shared" ref="Z26" si="47">IF(Z25&gt;0,0,$E26)</f>
        <v>0</v>
      </c>
      <c r="AA26" s="221">
        <f t="shared" ref="AA26" si="48">IF(AA25&gt;0,0,$E26)</f>
        <v>0</v>
      </c>
      <c r="AB26" s="221">
        <f t="shared" ref="AB26" si="49">IF(AB25&gt;0,0,$E26)</f>
        <v>0</v>
      </c>
      <c r="AC26" s="221">
        <f t="shared" ref="AC26" si="50">IF(AC25&gt;0,0,$E26)</f>
        <v>0</v>
      </c>
      <c r="AD26" s="221">
        <f t="shared" ref="AD26" si="51">IF(AD25&gt;0,0,$E26)</f>
        <v>0</v>
      </c>
      <c r="AE26" s="221">
        <f t="shared" ref="AE26" si="52">IF(AE25&gt;0,0,$E26)</f>
        <v>0</v>
      </c>
      <c r="AF26" s="221">
        <f t="shared" ref="AF26" si="53">IF(AF25&gt;0,0,$E26)</f>
        <v>0</v>
      </c>
      <c r="AG26" s="221">
        <f t="shared" ref="AG26" si="54">IF(AG25&gt;0,0,$E26)</f>
        <v>0</v>
      </c>
      <c r="AH26" s="221">
        <f t="shared" ref="AH26" si="55">IF(AH25&gt;0,0,$E26)</f>
        <v>0</v>
      </c>
      <c r="AI26" s="221">
        <f t="shared" ref="AI26" si="56">IF(AI25&gt;0,0,$E26)</f>
        <v>0</v>
      </c>
      <c r="AJ26" s="221">
        <f t="shared" ref="AJ26" si="57">IF(AJ25&gt;0,0,$E26)</f>
        <v>0</v>
      </c>
      <c r="AK26" s="221">
        <f t="shared" ref="AK26" si="58">IF(AK25&gt;0,0,$E26)</f>
        <v>0</v>
      </c>
      <c r="AL26" s="221">
        <f t="shared" ref="AL26" si="59">IF(AL25&gt;0,0,$E26)</f>
        <v>0</v>
      </c>
      <c r="AM26" s="221">
        <f t="shared" ref="AM26" si="60">IF(AM25&gt;0,0,$E26)</f>
        <v>0</v>
      </c>
      <c r="AN26" s="221">
        <f t="shared" ref="AN26" si="61">IF(AN25&gt;0,0,$E26)</f>
        <v>0</v>
      </c>
      <c r="AO26" s="221">
        <f t="shared" ref="AO26" si="62">IF(AO25&gt;0,0,$E26)</f>
        <v>0</v>
      </c>
      <c r="AP26" s="221">
        <f t="shared" ref="AP26" si="63">IF(AP25&gt;0,0,$E26)</f>
        <v>0</v>
      </c>
      <c r="AQ26" s="221">
        <f t="shared" ref="AQ26" si="64">IF(AQ25&gt;0,0,$E26)</f>
        <v>0</v>
      </c>
      <c r="AR26" s="221">
        <f t="shared" ref="AR26" si="65">IF(AR25&gt;0,0,$E26)</f>
        <v>0</v>
      </c>
      <c r="AS26" s="221">
        <f t="shared" ref="AS26" si="66">IF(AS25&gt;0,0,$E26)</f>
        <v>0</v>
      </c>
      <c r="AT26" s="221">
        <f t="shared" ref="AT26" si="67">IF(AT25&gt;0,0,$E26)</f>
        <v>0</v>
      </c>
      <c r="AU26" s="221">
        <f t="shared" ref="AU26" si="68">IF(AU25&gt;0,0,$E26)</f>
        <v>0</v>
      </c>
      <c r="AV26" s="221">
        <f t="shared" ref="AV26" si="69">IF(AV25&gt;0,0,$E26)</f>
        <v>0</v>
      </c>
      <c r="AW26" s="221">
        <f t="shared" ref="AW26" si="70">IF(AW25&gt;0,0,$E26)</f>
        <v>0</v>
      </c>
      <c r="AX26" s="221">
        <f t="shared" ref="AX26" si="71">IF(AX25&gt;0,0,$E26)</f>
        <v>0</v>
      </c>
      <c r="AY26" s="221">
        <f t="shared" ref="AY26" si="72">IF(AY25&gt;0,0,$E26)</f>
        <v>0</v>
      </c>
      <c r="AZ26" s="221">
        <f t="shared" ref="AZ26" si="73">IF(AZ25&gt;0,0,$E26)</f>
        <v>0</v>
      </c>
      <c r="BA26" s="221">
        <f t="shared" ref="BA26" si="74">IF(BA25&gt;0,0,$E26)</f>
        <v>0</v>
      </c>
      <c r="BB26" s="221">
        <f t="shared" ref="BB26" si="75">IF(BB25&gt;0,0,$E26)</f>
        <v>0</v>
      </c>
      <c r="BC26" s="221">
        <f t="shared" ref="BC26" si="76">IF(BC25&gt;0,0,$E26)</f>
        <v>0</v>
      </c>
      <c r="BD26" s="221">
        <f t="shared" ref="BD26" si="77">IF(BD25&gt;0,0,$E26)</f>
        <v>0</v>
      </c>
      <c r="BE26" s="221">
        <f t="shared" ref="BE26" si="78">IF(BE25&gt;0,0,$E26)</f>
        <v>0</v>
      </c>
      <c r="BF26" s="210"/>
    </row>
    <row r="27" spans="1:58" s="151" customFormat="1" ht="16">
      <c r="A27" s="169"/>
      <c r="B27" s="189"/>
      <c r="C27" s="218" t="s">
        <v>20</v>
      </c>
      <c r="E27" s="238"/>
      <c r="F27" s="219">
        <f t="shared" si="29"/>
        <v>0</v>
      </c>
      <c r="G27" s="223"/>
      <c r="H27" s="221">
        <f>SUM('6 - Analysis Years'!H74:H90)</f>
        <v>0</v>
      </c>
      <c r="I27" s="221">
        <f>SUM('6 - Analysis Years'!I74:I90)</f>
        <v>0</v>
      </c>
      <c r="J27" s="221">
        <f>SUM('6 - Analysis Years'!J74:J90)</f>
        <v>0</v>
      </c>
      <c r="K27" s="221">
        <f>SUM('6 - Analysis Years'!K74:K90)</f>
        <v>0</v>
      </c>
      <c r="L27" s="221">
        <f>SUM('6 - Analysis Years'!L74:L90)</f>
        <v>0</v>
      </c>
      <c r="M27" s="221">
        <f>SUM('6 - Analysis Years'!M74:M90)</f>
        <v>0</v>
      </c>
      <c r="N27" s="221">
        <f>SUM('6 - Analysis Years'!N74:N90)</f>
        <v>0</v>
      </c>
      <c r="O27" s="221">
        <f>SUM('6 - Analysis Years'!O74:O90)</f>
        <v>0</v>
      </c>
      <c r="P27" s="221">
        <f>SUM('6 - Analysis Years'!P74:P90)</f>
        <v>0</v>
      </c>
      <c r="Q27" s="221">
        <f>SUM('6 - Analysis Years'!Q74:Q90)</f>
        <v>0</v>
      </c>
      <c r="R27" s="221">
        <f>SUM('6 - Analysis Years'!R74:R90)</f>
        <v>0</v>
      </c>
      <c r="S27" s="221">
        <f>SUM('6 - Analysis Years'!S74:S90)</f>
        <v>0</v>
      </c>
      <c r="T27" s="221">
        <f>SUM('6 - Analysis Years'!T74:T90)</f>
        <v>0</v>
      </c>
      <c r="U27" s="221">
        <f>SUM('6 - Analysis Years'!U74:U90)</f>
        <v>0</v>
      </c>
      <c r="V27" s="221">
        <f>SUM('6 - Analysis Years'!V74:V90)</f>
        <v>0</v>
      </c>
      <c r="W27" s="221">
        <f>SUM('6 - Analysis Years'!W74:W90)</f>
        <v>0</v>
      </c>
      <c r="X27" s="221">
        <f>SUM('6 - Analysis Years'!X74:X90)</f>
        <v>0</v>
      </c>
      <c r="Y27" s="221">
        <f>SUM('6 - Analysis Years'!Y74:Y90)</f>
        <v>0</v>
      </c>
      <c r="Z27" s="221">
        <f>SUM('6 - Analysis Years'!Z74:Z90)</f>
        <v>0</v>
      </c>
      <c r="AA27" s="221">
        <f>SUM('6 - Analysis Years'!AA74:AA90)</f>
        <v>0</v>
      </c>
      <c r="AB27" s="221">
        <f>SUM('6 - Analysis Years'!AB74:AB90)</f>
        <v>0</v>
      </c>
      <c r="AC27" s="221">
        <f>SUM('6 - Analysis Years'!AC74:AC90)</f>
        <v>0</v>
      </c>
      <c r="AD27" s="221">
        <f>SUM('6 - Analysis Years'!AD74:AD90)</f>
        <v>0</v>
      </c>
      <c r="AE27" s="221">
        <f>SUM('6 - Analysis Years'!AE74:AE90)</f>
        <v>0</v>
      </c>
      <c r="AF27" s="221">
        <f>SUM('6 - Analysis Years'!AF74:AF90)</f>
        <v>0</v>
      </c>
      <c r="AG27" s="221">
        <f>SUM('6 - Analysis Years'!AG74:AG90)</f>
        <v>0</v>
      </c>
      <c r="AH27" s="221">
        <f>SUM('6 - Analysis Years'!AH74:AH90)</f>
        <v>0</v>
      </c>
      <c r="AI27" s="221">
        <f>SUM('6 - Analysis Years'!AI74:AI90)</f>
        <v>0</v>
      </c>
      <c r="AJ27" s="221">
        <f>SUM('6 - Analysis Years'!AJ74:AJ90)</f>
        <v>0</v>
      </c>
      <c r="AK27" s="221">
        <f>SUM('6 - Analysis Years'!AK74:AK90)</f>
        <v>0</v>
      </c>
      <c r="AL27" s="221">
        <f>SUM('6 - Analysis Years'!AL74:AL90)</f>
        <v>0</v>
      </c>
      <c r="AM27" s="221">
        <f>SUM('6 - Analysis Years'!AM74:AM90)</f>
        <v>0</v>
      </c>
      <c r="AN27" s="221">
        <f>SUM('6 - Analysis Years'!AN74:AN90)</f>
        <v>0</v>
      </c>
      <c r="AO27" s="221">
        <f>SUM('6 - Analysis Years'!AO74:AO90)</f>
        <v>0</v>
      </c>
      <c r="AP27" s="221">
        <f>SUM('6 - Analysis Years'!AP74:AP90)</f>
        <v>0</v>
      </c>
      <c r="AQ27" s="221">
        <f>SUM('6 - Analysis Years'!AQ74:AQ90)</f>
        <v>0</v>
      </c>
      <c r="AR27" s="221">
        <f>SUM('6 - Analysis Years'!AR74:AR90)</f>
        <v>0</v>
      </c>
      <c r="AS27" s="221">
        <f>SUM('6 - Analysis Years'!AS74:AS90)</f>
        <v>0</v>
      </c>
      <c r="AT27" s="221">
        <f>SUM('6 - Analysis Years'!AT74:AT90)</f>
        <v>0</v>
      </c>
      <c r="AU27" s="221">
        <f>SUM('6 - Analysis Years'!AU74:AU90)</f>
        <v>0</v>
      </c>
      <c r="AV27" s="221">
        <f>SUM('6 - Analysis Years'!AV74:AV90)</f>
        <v>0</v>
      </c>
      <c r="AW27" s="221">
        <f>SUM('6 - Analysis Years'!AW74:AW90)</f>
        <v>0</v>
      </c>
      <c r="AX27" s="221">
        <f>SUM('6 - Analysis Years'!AX74:AX90)</f>
        <v>0</v>
      </c>
      <c r="AY27" s="221">
        <f>SUM('6 - Analysis Years'!AY74:AY90)</f>
        <v>0</v>
      </c>
      <c r="AZ27" s="221">
        <f>SUM('6 - Analysis Years'!AZ74:AZ90)</f>
        <v>0</v>
      </c>
      <c r="BA27" s="221">
        <f>SUM('6 - Analysis Years'!BA74:BA90)</f>
        <v>0</v>
      </c>
      <c r="BB27" s="221">
        <f>SUM('6 - Analysis Years'!BB74:BB90)</f>
        <v>0</v>
      </c>
      <c r="BC27" s="221">
        <f>SUM('6 - Analysis Years'!BC74:BC90)</f>
        <v>0</v>
      </c>
      <c r="BD27" s="221">
        <f>SUM('6 - Analysis Years'!BD74:BD90)</f>
        <v>0</v>
      </c>
      <c r="BE27" s="221">
        <f>SUM('6 - Analysis Years'!BE74:BE90)</f>
        <v>0</v>
      </c>
      <c r="BF27" s="210"/>
    </row>
    <row r="28" spans="1:58" s="151" customFormat="1" ht="16">
      <c r="A28" s="169"/>
      <c r="B28" s="189"/>
      <c r="C28" s="218" t="s">
        <v>22</v>
      </c>
      <c r="E28" s="238"/>
      <c r="F28" s="219">
        <f t="shared" si="29"/>
        <v>0</v>
      </c>
      <c r="G28" s="223"/>
      <c r="H28" s="221">
        <f>SUM('6 - Analysis Years'!H94:H109)</f>
        <v>0</v>
      </c>
      <c r="I28" s="221">
        <f>SUM('6 - Analysis Years'!I94:I109)</f>
        <v>0</v>
      </c>
      <c r="J28" s="221">
        <f>SUM('6 - Analysis Years'!J94:J109)</f>
        <v>0</v>
      </c>
      <c r="K28" s="221">
        <f>SUM('6 - Analysis Years'!K94:K109)</f>
        <v>0</v>
      </c>
      <c r="L28" s="221">
        <f>SUM('6 - Analysis Years'!L94:L109)</f>
        <v>0</v>
      </c>
      <c r="M28" s="221">
        <f>SUM('6 - Analysis Years'!M94:M109)</f>
        <v>0</v>
      </c>
      <c r="N28" s="221">
        <f>SUM('6 - Analysis Years'!N94:N109)</f>
        <v>0</v>
      </c>
      <c r="O28" s="221">
        <f>SUM('6 - Analysis Years'!O94:O109)</f>
        <v>0</v>
      </c>
      <c r="P28" s="221">
        <f>SUM('6 - Analysis Years'!P94:P109)</f>
        <v>0</v>
      </c>
      <c r="Q28" s="221">
        <f>SUM('6 - Analysis Years'!Q94:Q109)</f>
        <v>0</v>
      </c>
      <c r="R28" s="221">
        <f>SUM('6 - Analysis Years'!R94:R109)</f>
        <v>0</v>
      </c>
      <c r="S28" s="221">
        <f>SUM('6 - Analysis Years'!S94:S109)</f>
        <v>0</v>
      </c>
      <c r="T28" s="221">
        <f>SUM('6 - Analysis Years'!T94:T109)</f>
        <v>0</v>
      </c>
      <c r="U28" s="221">
        <f>SUM('6 - Analysis Years'!U94:U109)</f>
        <v>0</v>
      </c>
      <c r="V28" s="221">
        <f>SUM('6 - Analysis Years'!V94:V109)</f>
        <v>0</v>
      </c>
      <c r="W28" s="221">
        <f>SUM('6 - Analysis Years'!W94:W109)</f>
        <v>0</v>
      </c>
      <c r="X28" s="221">
        <f>SUM('6 - Analysis Years'!X94:X109)</f>
        <v>0</v>
      </c>
      <c r="Y28" s="221">
        <f>SUM('6 - Analysis Years'!Y94:Y109)</f>
        <v>0</v>
      </c>
      <c r="Z28" s="221">
        <f>SUM('6 - Analysis Years'!Z94:Z109)</f>
        <v>0</v>
      </c>
      <c r="AA28" s="221">
        <f>SUM('6 - Analysis Years'!AA94:AA109)</f>
        <v>0</v>
      </c>
      <c r="AB28" s="221">
        <f>SUM('6 - Analysis Years'!AB94:AB109)</f>
        <v>0</v>
      </c>
      <c r="AC28" s="221">
        <f>SUM('6 - Analysis Years'!AC94:AC109)</f>
        <v>0</v>
      </c>
      <c r="AD28" s="221">
        <f>SUM('6 - Analysis Years'!AD94:AD109)</f>
        <v>0</v>
      </c>
      <c r="AE28" s="221">
        <f>SUM('6 - Analysis Years'!AE94:AE109)</f>
        <v>0</v>
      </c>
      <c r="AF28" s="221">
        <f>SUM('6 - Analysis Years'!AF94:AF109)</f>
        <v>0</v>
      </c>
      <c r="AG28" s="221">
        <f>SUM('6 - Analysis Years'!AG94:AG109)</f>
        <v>0</v>
      </c>
      <c r="AH28" s="221">
        <f>SUM('6 - Analysis Years'!AH94:AH109)</f>
        <v>0</v>
      </c>
      <c r="AI28" s="221">
        <f>SUM('6 - Analysis Years'!AI94:AI109)</f>
        <v>0</v>
      </c>
      <c r="AJ28" s="221">
        <f>SUM('6 - Analysis Years'!AJ94:AJ109)</f>
        <v>0</v>
      </c>
      <c r="AK28" s="221">
        <f>SUM('6 - Analysis Years'!AK94:AK109)</f>
        <v>0</v>
      </c>
      <c r="AL28" s="221">
        <f>SUM('6 - Analysis Years'!AL94:AL109)</f>
        <v>0</v>
      </c>
      <c r="AM28" s="221">
        <f>SUM('6 - Analysis Years'!AM94:AM109)</f>
        <v>0</v>
      </c>
      <c r="AN28" s="221">
        <f>SUM('6 - Analysis Years'!AN94:AN109)</f>
        <v>0</v>
      </c>
      <c r="AO28" s="221">
        <f>SUM('6 - Analysis Years'!AO94:AO109)</f>
        <v>0</v>
      </c>
      <c r="AP28" s="221">
        <f>SUM('6 - Analysis Years'!AP94:AP109)</f>
        <v>0</v>
      </c>
      <c r="AQ28" s="221">
        <f>SUM('6 - Analysis Years'!AQ94:AQ109)</f>
        <v>0</v>
      </c>
      <c r="AR28" s="221">
        <f>SUM('6 - Analysis Years'!AR94:AR109)</f>
        <v>0</v>
      </c>
      <c r="AS28" s="221">
        <f>SUM('6 - Analysis Years'!AS94:AS109)</f>
        <v>0</v>
      </c>
      <c r="AT28" s="221">
        <f>SUM('6 - Analysis Years'!AT94:AT109)</f>
        <v>0</v>
      </c>
      <c r="AU28" s="221">
        <f>SUM('6 - Analysis Years'!AU94:AU109)</f>
        <v>0</v>
      </c>
      <c r="AV28" s="221">
        <f>SUM('6 - Analysis Years'!AV94:AV109)</f>
        <v>0</v>
      </c>
      <c r="AW28" s="221">
        <f>SUM('6 - Analysis Years'!AW94:AW109)</f>
        <v>0</v>
      </c>
      <c r="AX28" s="221">
        <f>SUM('6 - Analysis Years'!AX94:AX109)</f>
        <v>0</v>
      </c>
      <c r="AY28" s="221">
        <f>SUM('6 - Analysis Years'!AY94:AY109)</f>
        <v>0</v>
      </c>
      <c r="AZ28" s="221">
        <f>SUM('6 - Analysis Years'!AZ94:AZ109)</f>
        <v>0</v>
      </c>
      <c r="BA28" s="221">
        <f>SUM('6 - Analysis Years'!BA94:BA109)</f>
        <v>0</v>
      </c>
      <c r="BB28" s="221">
        <f>SUM('6 - Analysis Years'!BB94:BB109)</f>
        <v>0</v>
      </c>
      <c r="BC28" s="221">
        <f>SUM('6 - Analysis Years'!BC94:BC109)</f>
        <v>0</v>
      </c>
      <c r="BD28" s="221">
        <f>SUM('6 - Analysis Years'!BD94:BD109)</f>
        <v>0</v>
      </c>
      <c r="BE28" s="221">
        <f>SUM('6 - Analysis Years'!BE94:BE109)</f>
        <v>0</v>
      </c>
      <c r="BF28" s="210"/>
    </row>
    <row r="29" spans="1:58" s="151" customFormat="1" ht="16">
      <c r="A29" s="169"/>
      <c r="B29" s="185"/>
      <c r="C29" s="225"/>
      <c r="D29" s="154"/>
      <c r="E29" s="240"/>
      <c r="F29" s="226"/>
      <c r="G29" s="227"/>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228"/>
      <c r="AR29" s="228"/>
      <c r="AS29" s="228"/>
      <c r="AT29" s="228"/>
      <c r="AU29" s="228"/>
      <c r="AV29" s="228"/>
      <c r="AW29" s="228"/>
      <c r="AX29" s="228"/>
      <c r="AY29" s="228"/>
      <c r="AZ29" s="228"/>
      <c r="BA29" s="228"/>
      <c r="BB29" s="228"/>
      <c r="BC29" s="228"/>
      <c r="BD29" s="228"/>
      <c r="BE29" s="228"/>
      <c r="BF29" s="210"/>
    </row>
    <row r="30" spans="1:58" s="151" customFormat="1" ht="16">
      <c r="A30" s="169"/>
      <c r="B30" s="173" t="str">
        <f>altern3</f>
        <v>Name of Alternative 3</v>
      </c>
      <c r="C30" s="173"/>
      <c r="D30" s="173"/>
      <c r="E30" s="224"/>
      <c r="F30" s="173"/>
      <c r="G30" s="173"/>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10"/>
    </row>
    <row r="31" spans="1:58" s="151" customFormat="1" ht="16">
      <c r="A31" s="169"/>
      <c r="B31" s="189"/>
      <c r="C31" s="215"/>
      <c r="D31" s="232"/>
      <c r="E31" s="239"/>
      <c r="F31" s="204"/>
      <c r="G31" s="223"/>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5"/>
      <c r="AX31" s="195"/>
      <c r="AY31" s="195"/>
      <c r="AZ31" s="195"/>
      <c r="BA31" s="195"/>
      <c r="BB31" s="195"/>
      <c r="BC31" s="195"/>
      <c r="BD31" s="195"/>
      <c r="BE31" s="195"/>
      <c r="BF31" s="210"/>
    </row>
    <row r="32" spans="1:58" s="151" customFormat="1" ht="16">
      <c r="A32" s="169"/>
      <c r="B32" s="189"/>
      <c r="C32" s="218" t="s">
        <v>18</v>
      </c>
      <c r="D32" s="235"/>
      <c r="E32" s="236">
        <f>'1 - Inputs'!E36</f>
        <v>0</v>
      </c>
      <c r="F32" s="219">
        <f>SUM(H32:BE32)</f>
        <v>0</v>
      </c>
      <c r="G32" s="223"/>
      <c r="H32" s="237">
        <f>IF($E32=0,0,$E$32/'1 - Inputs'!$E$37*'6 - Analysis Years'!H114)</f>
        <v>0</v>
      </c>
      <c r="I32" s="237">
        <f>IF($E32=0,0,$E$32/'1 - Inputs'!$E$37*'6 - Analysis Years'!I114)</f>
        <v>0</v>
      </c>
      <c r="J32" s="237">
        <f>IF($E32=0,0,$E$32/'1 - Inputs'!$E$37*'6 - Analysis Years'!J114)</f>
        <v>0</v>
      </c>
      <c r="K32" s="237">
        <f>IF($E32=0,0,$E$32/'1 - Inputs'!$E$37*'6 - Analysis Years'!K114)</f>
        <v>0</v>
      </c>
      <c r="L32" s="237">
        <f>IF($E32=0,0,$E$32/'1 - Inputs'!$E$37*'6 - Analysis Years'!L114)</f>
        <v>0</v>
      </c>
      <c r="M32" s="237">
        <f>IF($E32=0,0,$E$32/'1 - Inputs'!$E$37*'6 - Analysis Years'!M114)</f>
        <v>0</v>
      </c>
      <c r="N32" s="237">
        <f>IF($E32=0,0,$E$32/'1 - Inputs'!$E$37*'6 - Analysis Years'!N114)</f>
        <v>0</v>
      </c>
      <c r="O32" s="237">
        <f>IF($E32=0,0,$E$32/'1 - Inputs'!$E$37*'6 - Analysis Years'!O114)</f>
        <v>0</v>
      </c>
      <c r="P32" s="237">
        <f>IF($E32=0,0,$E$32/'1 - Inputs'!$E$37*'6 - Analysis Years'!P114)</f>
        <v>0</v>
      </c>
      <c r="Q32" s="237">
        <f>IF($E32=0,0,$E$32/'1 - Inputs'!$E$37*'6 - Analysis Years'!Q114)</f>
        <v>0</v>
      </c>
      <c r="R32" s="237">
        <f>IF($E32=0,0,$E$32/'1 - Inputs'!$E$37*'6 - Analysis Years'!R114)</f>
        <v>0</v>
      </c>
      <c r="S32" s="237">
        <f>IF($E32=0,0,$E$32/'1 - Inputs'!$E$37*'6 - Analysis Years'!S114)</f>
        <v>0</v>
      </c>
      <c r="T32" s="237">
        <f>IF($E32=0,0,$E$32/'1 - Inputs'!$E$37*'6 - Analysis Years'!T114)</f>
        <v>0</v>
      </c>
      <c r="U32" s="237">
        <f>IF($E32=0,0,$E$32/'1 - Inputs'!$E$37*'6 - Analysis Years'!U114)</f>
        <v>0</v>
      </c>
      <c r="V32" s="237">
        <f>IF($E32=0,0,$E$32/'1 - Inputs'!$E$37*'6 - Analysis Years'!V114)</f>
        <v>0</v>
      </c>
      <c r="W32" s="237">
        <f>IF($E32=0,0,$E$32/'1 - Inputs'!$E$37*'6 - Analysis Years'!W114)</f>
        <v>0</v>
      </c>
      <c r="X32" s="237">
        <f>IF($E32=0,0,$E$32/'1 - Inputs'!$E$37*'6 - Analysis Years'!X114)</f>
        <v>0</v>
      </c>
      <c r="Y32" s="237">
        <f>IF($E32=0,0,$E$32/'1 - Inputs'!$E$37*'6 - Analysis Years'!Y114)</f>
        <v>0</v>
      </c>
      <c r="Z32" s="237">
        <f>IF($E32=0,0,$E$32/'1 - Inputs'!$E$37*'6 - Analysis Years'!Z114)</f>
        <v>0</v>
      </c>
      <c r="AA32" s="237">
        <f>IF($E32=0,0,$E$32/'1 - Inputs'!$E$37*'6 - Analysis Years'!AA114)</f>
        <v>0</v>
      </c>
      <c r="AB32" s="237">
        <f>IF($E32=0,0,$E$32/'1 - Inputs'!$E$37*'6 - Analysis Years'!AB114)</f>
        <v>0</v>
      </c>
      <c r="AC32" s="237">
        <f>IF($E32=0,0,$E$32/'1 - Inputs'!$E$37*'6 - Analysis Years'!AC114)</f>
        <v>0</v>
      </c>
      <c r="AD32" s="237">
        <f>IF($E32=0,0,$E$32/'1 - Inputs'!$E$37*'6 - Analysis Years'!AD114)</f>
        <v>0</v>
      </c>
      <c r="AE32" s="237">
        <f>IF($E32=0,0,$E$32/'1 - Inputs'!$E$37*'6 - Analysis Years'!AE114)</f>
        <v>0</v>
      </c>
      <c r="AF32" s="237">
        <f>IF($E32=0,0,$E$32/'1 - Inputs'!$E$37*'6 - Analysis Years'!AF114)</f>
        <v>0</v>
      </c>
      <c r="AG32" s="237">
        <f>IF($E32=0,0,$E$32/'1 - Inputs'!$E$37*'6 - Analysis Years'!AG114)</f>
        <v>0</v>
      </c>
      <c r="AH32" s="237">
        <f>IF($E32=0,0,$E$32/'1 - Inputs'!$E$37*'6 - Analysis Years'!AH114)</f>
        <v>0</v>
      </c>
      <c r="AI32" s="237">
        <f>IF($E32=0,0,$E$32/'1 - Inputs'!$E$37*'6 - Analysis Years'!AI114)</f>
        <v>0</v>
      </c>
      <c r="AJ32" s="237">
        <f>IF($E32=0,0,$E$32/'1 - Inputs'!$E$37*'6 - Analysis Years'!AJ114)</f>
        <v>0</v>
      </c>
      <c r="AK32" s="237">
        <f>IF($E32=0,0,$E$32/'1 - Inputs'!$E$37*'6 - Analysis Years'!AK114)</f>
        <v>0</v>
      </c>
      <c r="AL32" s="237">
        <f>IF($E32=0,0,$E$32/'1 - Inputs'!$E$37*'6 - Analysis Years'!AL114)</f>
        <v>0</v>
      </c>
      <c r="AM32" s="237">
        <f>IF($E32=0,0,$E$32/'1 - Inputs'!$E$37*'6 - Analysis Years'!AM114)</f>
        <v>0</v>
      </c>
      <c r="AN32" s="237">
        <f>IF($E32=0,0,$E$32/'1 - Inputs'!$E$37*'6 - Analysis Years'!AN114)</f>
        <v>0</v>
      </c>
      <c r="AO32" s="237">
        <f>IF($E32=0,0,$E$32/'1 - Inputs'!$E$37*'6 - Analysis Years'!AO114)</f>
        <v>0</v>
      </c>
      <c r="AP32" s="237">
        <f>IF($E32=0,0,$E$32/'1 - Inputs'!$E$37*'6 - Analysis Years'!AP114)</f>
        <v>0</v>
      </c>
      <c r="AQ32" s="237">
        <f>IF($E32=0,0,$E$32/'1 - Inputs'!$E$37*'6 - Analysis Years'!AQ114)</f>
        <v>0</v>
      </c>
      <c r="AR32" s="237">
        <f>IF($E32=0,0,$E$32/'1 - Inputs'!$E$37*'6 - Analysis Years'!AR114)</f>
        <v>0</v>
      </c>
      <c r="AS32" s="237">
        <f>IF($E32=0,0,$E$32/'1 - Inputs'!$E$37*'6 - Analysis Years'!AS114)</f>
        <v>0</v>
      </c>
      <c r="AT32" s="237">
        <f>IF($E32=0,0,$E$32/'1 - Inputs'!$E$37*'6 - Analysis Years'!AT114)</f>
        <v>0</v>
      </c>
      <c r="AU32" s="237">
        <f>IF($E32=0,0,$E$32/'1 - Inputs'!$E$37*'6 - Analysis Years'!AU114)</f>
        <v>0</v>
      </c>
      <c r="AV32" s="237">
        <f>IF($E32=0,0,$E$32/'1 - Inputs'!$E$37*'6 - Analysis Years'!AV114)</f>
        <v>0</v>
      </c>
      <c r="AW32" s="237">
        <f>IF($E32=0,0,$E$32/'1 - Inputs'!$E$37*'6 - Analysis Years'!AW114)</f>
        <v>0</v>
      </c>
      <c r="AX32" s="237">
        <f>IF($E32=0,0,$E$32/'1 - Inputs'!$E$37*'6 - Analysis Years'!AX114)</f>
        <v>0</v>
      </c>
      <c r="AY32" s="237">
        <f>IF($E32=0,0,$E$32/'1 - Inputs'!$E$37*'6 - Analysis Years'!AY114)</f>
        <v>0</v>
      </c>
      <c r="AZ32" s="237">
        <f>IF($E32=0,0,$E$32/'1 - Inputs'!$E$37*'6 - Analysis Years'!AZ114)</f>
        <v>0</v>
      </c>
      <c r="BA32" s="237">
        <f>IF($E32=0,0,$E$32/'1 - Inputs'!$E$37*'6 - Analysis Years'!BA114)</f>
        <v>0</v>
      </c>
      <c r="BB32" s="237">
        <f>IF($E32=0,0,$E$32/'1 - Inputs'!$E$37*'6 - Analysis Years'!BB114)</f>
        <v>0</v>
      </c>
      <c r="BC32" s="237">
        <f>IF($E32=0,0,$E$32/'1 - Inputs'!$E$37*'6 - Analysis Years'!BC114)</f>
        <v>0</v>
      </c>
      <c r="BD32" s="237">
        <f>IF($E32=0,0,$E$32/'1 - Inputs'!$E$37*'6 - Analysis Years'!BD114)</f>
        <v>0</v>
      </c>
      <c r="BE32" s="237">
        <f>IF($E32=0,0,$E$32/'1 - Inputs'!$E$37*'6 - Analysis Years'!BE114)</f>
        <v>0</v>
      </c>
      <c r="BF32" s="210"/>
    </row>
    <row r="33" spans="1:58" s="151" customFormat="1" ht="16">
      <c r="A33" s="169"/>
      <c r="B33" s="189"/>
      <c r="C33" s="218" t="s">
        <v>19</v>
      </c>
      <c r="D33" s="235"/>
      <c r="E33" s="236">
        <f>'1 - Inputs'!E38</f>
        <v>0</v>
      </c>
      <c r="F33" s="219">
        <f t="shared" ref="F33:F35" si="79">SUM(H33:BE33)</f>
        <v>0</v>
      </c>
      <c r="G33" s="223"/>
      <c r="H33" s="221">
        <f>IF(H32&gt;0,0,$E33)</f>
        <v>0</v>
      </c>
      <c r="I33" s="221">
        <f t="shared" ref="I33" si="80">IF(I32&gt;0,0,$E33)</f>
        <v>0</v>
      </c>
      <c r="J33" s="221">
        <f t="shared" ref="J33" si="81">IF(J32&gt;0,0,$E33)</f>
        <v>0</v>
      </c>
      <c r="K33" s="221">
        <f t="shared" ref="K33" si="82">IF(K32&gt;0,0,$E33)</f>
        <v>0</v>
      </c>
      <c r="L33" s="221">
        <f t="shared" ref="L33" si="83">IF(L32&gt;0,0,$E33)</f>
        <v>0</v>
      </c>
      <c r="M33" s="221">
        <f t="shared" ref="M33" si="84">IF(M32&gt;0,0,$E33)</f>
        <v>0</v>
      </c>
      <c r="N33" s="221">
        <f t="shared" ref="N33" si="85">IF(N32&gt;0,0,$E33)</f>
        <v>0</v>
      </c>
      <c r="O33" s="221">
        <f t="shared" ref="O33" si="86">IF(O32&gt;0,0,$E33)</f>
        <v>0</v>
      </c>
      <c r="P33" s="221">
        <f t="shared" ref="P33" si="87">IF(P32&gt;0,0,$E33)</f>
        <v>0</v>
      </c>
      <c r="Q33" s="221">
        <f t="shared" ref="Q33" si="88">IF(Q32&gt;0,0,$E33)</f>
        <v>0</v>
      </c>
      <c r="R33" s="221">
        <f t="shared" ref="R33" si="89">IF(R32&gt;0,0,$E33)</f>
        <v>0</v>
      </c>
      <c r="S33" s="221">
        <f t="shared" ref="S33" si="90">IF(S32&gt;0,0,$E33)</f>
        <v>0</v>
      </c>
      <c r="T33" s="221">
        <f t="shared" ref="T33" si="91">IF(T32&gt;0,0,$E33)</f>
        <v>0</v>
      </c>
      <c r="U33" s="221">
        <f t="shared" ref="U33" si="92">IF(U32&gt;0,0,$E33)</f>
        <v>0</v>
      </c>
      <c r="V33" s="221">
        <f t="shared" ref="V33" si="93">IF(V32&gt;0,0,$E33)</f>
        <v>0</v>
      </c>
      <c r="W33" s="221">
        <f t="shared" ref="W33" si="94">IF(W32&gt;0,0,$E33)</f>
        <v>0</v>
      </c>
      <c r="X33" s="221">
        <f t="shared" ref="X33" si="95">IF(X32&gt;0,0,$E33)</f>
        <v>0</v>
      </c>
      <c r="Y33" s="221">
        <f t="shared" ref="Y33" si="96">IF(Y32&gt;0,0,$E33)</f>
        <v>0</v>
      </c>
      <c r="Z33" s="221">
        <f t="shared" ref="Z33" si="97">IF(Z32&gt;0,0,$E33)</f>
        <v>0</v>
      </c>
      <c r="AA33" s="221">
        <f t="shared" ref="AA33" si="98">IF(AA32&gt;0,0,$E33)</f>
        <v>0</v>
      </c>
      <c r="AB33" s="221">
        <f t="shared" ref="AB33" si="99">IF(AB32&gt;0,0,$E33)</f>
        <v>0</v>
      </c>
      <c r="AC33" s="221">
        <f t="shared" ref="AC33" si="100">IF(AC32&gt;0,0,$E33)</f>
        <v>0</v>
      </c>
      <c r="AD33" s="221">
        <f t="shared" ref="AD33" si="101">IF(AD32&gt;0,0,$E33)</f>
        <v>0</v>
      </c>
      <c r="AE33" s="221">
        <f t="shared" ref="AE33" si="102">IF(AE32&gt;0,0,$E33)</f>
        <v>0</v>
      </c>
      <c r="AF33" s="221">
        <f t="shared" ref="AF33" si="103">IF(AF32&gt;0,0,$E33)</f>
        <v>0</v>
      </c>
      <c r="AG33" s="221">
        <f t="shared" ref="AG33" si="104">IF(AG32&gt;0,0,$E33)</f>
        <v>0</v>
      </c>
      <c r="AH33" s="221">
        <f t="shared" ref="AH33" si="105">IF(AH32&gt;0,0,$E33)</f>
        <v>0</v>
      </c>
      <c r="AI33" s="221">
        <f t="shared" ref="AI33" si="106">IF(AI32&gt;0,0,$E33)</f>
        <v>0</v>
      </c>
      <c r="AJ33" s="221">
        <f t="shared" ref="AJ33" si="107">IF(AJ32&gt;0,0,$E33)</f>
        <v>0</v>
      </c>
      <c r="AK33" s="221">
        <f t="shared" ref="AK33" si="108">IF(AK32&gt;0,0,$E33)</f>
        <v>0</v>
      </c>
      <c r="AL33" s="221">
        <f t="shared" ref="AL33" si="109">IF(AL32&gt;0,0,$E33)</f>
        <v>0</v>
      </c>
      <c r="AM33" s="221">
        <f t="shared" ref="AM33" si="110">IF(AM32&gt;0,0,$E33)</f>
        <v>0</v>
      </c>
      <c r="AN33" s="221">
        <f t="shared" ref="AN33" si="111">IF(AN32&gt;0,0,$E33)</f>
        <v>0</v>
      </c>
      <c r="AO33" s="221">
        <f t="shared" ref="AO33" si="112">IF(AO32&gt;0,0,$E33)</f>
        <v>0</v>
      </c>
      <c r="AP33" s="221">
        <f t="shared" ref="AP33" si="113">IF(AP32&gt;0,0,$E33)</f>
        <v>0</v>
      </c>
      <c r="AQ33" s="221">
        <f t="shared" ref="AQ33" si="114">IF(AQ32&gt;0,0,$E33)</f>
        <v>0</v>
      </c>
      <c r="AR33" s="221">
        <f t="shared" ref="AR33" si="115">IF(AR32&gt;0,0,$E33)</f>
        <v>0</v>
      </c>
      <c r="AS33" s="221">
        <f t="shared" ref="AS33" si="116">IF(AS32&gt;0,0,$E33)</f>
        <v>0</v>
      </c>
      <c r="AT33" s="221">
        <f t="shared" ref="AT33" si="117">IF(AT32&gt;0,0,$E33)</f>
        <v>0</v>
      </c>
      <c r="AU33" s="221">
        <f t="shared" ref="AU33" si="118">IF(AU32&gt;0,0,$E33)</f>
        <v>0</v>
      </c>
      <c r="AV33" s="221">
        <f t="shared" ref="AV33" si="119">IF(AV32&gt;0,0,$E33)</f>
        <v>0</v>
      </c>
      <c r="AW33" s="221">
        <f t="shared" ref="AW33" si="120">IF(AW32&gt;0,0,$E33)</f>
        <v>0</v>
      </c>
      <c r="AX33" s="221">
        <f t="shared" ref="AX33" si="121">IF(AX32&gt;0,0,$E33)</f>
        <v>0</v>
      </c>
      <c r="AY33" s="221">
        <f t="shared" ref="AY33" si="122">IF(AY32&gt;0,0,$E33)</f>
        <v>0</v>
      </c>
      <c r="AZ33" s="221">
        <f t="shared" ref="AZ33" si="123">IF(AZ32&gt;0,0,$E33)</f>
        <v>0</v>
      </c>
      <c r="BA33" s="221">
        <f t="shared" ref="BA33" si="124">IF(BA32&gt;0,0,$E33)</f>
        <v>0</v>
      </c>
      <c r="BB33" s="221">
        <f t="shared" ref="BB33" si="125">IF(BB32&gt;0,0,$E33)</f>
        <v>0</v>
      </c>
      <c r="BC33" s="221">
        <f t="shared" ref="BC33" si="126">IF(BC32&gt;0,0,$E33)</f>
        <v>0</v>
      </c>
      <c r="BD33" s="221">
        <f t="shared" ref="BD33" si="127">IF(BD32&gt;0,0,$E33)</f>
        <v>0</v>
      </c>
      <c r="BE33" s="221">
        <f t="shared" ref="BE33" si="128">IF(BE32&gt;0,0,$E33)</f>
        <v>0</v>
      </c>
      <c r="BF33" s="210"/>
    </row>
    <row r="34" spans="1:58" s="151" customFormat="1" ht="16">
      <c r="A34" s="169"/>
      <c r="B34" s="189"/>
      <c r="C34" s="218" t="s">
        <v>20</v>
      </c>
      <c r="E34" s="238"/>
      <c r="F34" s="219">
        <f t="shared" si="79"/>
        <v>0</v>
      </c>
      <c r="G34" s="223"/>
      <c r="H34" s="221">
        <f>SUM('6 - Analysis Years'!H119:H136)</f>
        <v>0</v>
      </c>
      <c r="I34" s="221">
        <f>SUM('6 - Analysis Years'!I119:I136)</f>
        <v>0</v>
      </c>
      <c r="J34" s="221">
        <f>SUM('6 - Analysis Years'!J119:J136)</f>
        <v>0</v>
      </c>
      <c r="K34" s="221">
        <f>SUM('6 - Analysis Years'!K119:K136)</f>
        <v>0</v>
      </c>
      <c r="L34" s="221">
        <f>SUM('6 - Analysis Years'!L119:L136)</f>
        <v>0</v>
      </c>
      <c r="M34" s="221">
        <f>SUM('6 - Analysis Years'!M119:M136)</f>
        <v>0</v>
      </c>
      <c r="N34" s="221">
        <f>SUM('6 - Analysis Years'!N119:N136)</f>
        <v>0</v>
      </c>
      <c r="O34" s="221">
        <f>SUM('6 - Analysis Years'!O119:O136)</f>
        <v>0</v>
      </c>
      <c r="P34" s="221">
        <f>SUM('6 - Analysis Years'!P119:P136)</f>
        <v>0</v>
      </c>
      <c r="Q34" s="221">
        <f>SUM('6 - Analysis Years'!Q119:Q136)</f>
        <v>0</v>
      </c>
      <c r="R34" s="221">
        <f>SUM('6 - Analysis Years'!R119:R136)</f>
        <v>0</v>
      </c>
      <c r="S34" s="221">
        <f>SUM('6 - Analysis Years'!S119:S136)</f>
        <v>0</v>
      </c>
      <c r="T34" s="221">
        <f>SUM('6 - Analysis Years'!T119:T136)</f>
        <v>0</v>
      </c>
      <c r="U34" s="221">
        <f>SUM('6 - Analysis Years'!U119:U136)</f>
        <v>0</v>
      </c>
      <c r="V34" s="221">
        <f>SUM('6 - Analysis Years'!V119:V136)</f>
        <v>0</v>
      </c>
      <c r="W34" s="221">
        <f>SUM('6 - Analysis Years'!W119:W136)</f>
        <v>0</v>
      </c>
      <c r="X34" s="221">
        <f>SUM('6 - Analysis Years'!X119:X136)</f>
        <v>0</v>
      </c>
      <c r="Y34" s="221">
        <f>SUM('6 - Analysis Years'!Y119:Y136)</f>
        <v>0</v>
      </c>
      <c r="Z34" s="221">
        <f>SUM('6 - Analysis Years'!Z119:Z136)</f>
        <v>0</v>
      </c>
      <c r="AA34" s="221">
        <f>SUM('6 - Analysis Years'!AA119:AA136)</f>
        <v>0</v>
      </c>
      <c r="AB34" s="221">
        <f>SUM('6 - Analysis Years'!AB119:AB136)</f>
        <v>0</v>
      </c>
      <c r="AC34" s="221">
        <f>SUM('6 - Analysis Years'!AC119:AC136)</f>
        <v>0</v>
      </c>
      <c r="AD34" s="221">
        <f>SUM('6 - Analysis Years'!AD119:AD136)</f>
        <v>0</v>
      </c>
      <c r="AE34" s="221">
        <f>SUM('6 - Analysis Years'!AE119:AE136)</f>
        <v>0</v>
      </c>
      <c r="AF34" s="221">
        <f>SUM('6 - Analysis Years'!AF119:AF136)</f>
        <v>0</v>
      </c>
      <c r="AG34" s="221">
        <f>SUM('6 - Analysis Years'!AG119:AG136)</f>
        <v>0</v>
      </c>
      <c r="AH34" s="221">
        <f>SUM('6 - Analysis Years'!AH119:AH136)</f>
        <v>0</v>
      </c>
      <c r="AI34" s="221">
        <f>SUM('6 - Analysis Years'!AI119:AI136)</f>
        <v>0</v>
      </c>
      <c r="AJ34" s="221">
        <f>SUM('6 - Analysis Years'!AJ119:AJ136)</f>
        <v>0</v>
      </c>
      <c r="AK34" s="221">
        <f>SUM('6 - Analysis Years'!AK119:AK136)</f>
        <v>0</v>
      </c>
      <c r="AL34" s="221">
        <f>SUM('6 - Analysis Years'!AL119:AL136)</f>
        <v>0</v>
      </c>
      <c r="AM34" s="221">
        <f>SUM('6 - Analysis Years'!AM119:AM136)</f>
        <v>0</v>
      </c>
      <c r="AN34" s="221">
        <f>SUM('6 - Analysis Years'!AN119:AN136)</f>
        <v>0</v>
      </c>
      <c r="AO34" s="221">
        <f>SUM('6 - Analysis Years'!AO119:AO136)</f>
        <v>0</v>
      </c>
      <c r="AP34" s="221">
        <f>SUM('6 - Analysis Years'!AP119:AP136)</f>
        <v>0</v>
      </c>
      <c r="AQ34" s="221">
        <f>SUM('6 - Analysis Years'!AQ119:AQ136)</f>
        <v>0</v>
      </c>
      <c r="AR34" s="221">
        <f>SUM('6 - Analysis Years'!AR119:AR136)</f>
        <v>0</v>
      </c>
      <c r="AS34" s="221">
        <f>SUM('6 - Analysis Years'!AS119:AS136)</f>
        <v>0</v>
      </c>
      <c r="AT34" s="221">
        <f>SUM('6 - Analysis Years'!AT119:AT136)</f>
        <v>0</v>
      </c>
      <c r="AU34" s="221">
        <f>SUM('6 - Analysis Years'!AU119:AU136)</f>
        <v>0</v>
      </c>
      <c r="AV34" s="221">
        <f>SUM('6 - Analysis Years'!AV119:AV136)</f>
        <v>0</v>
      </c>
      <c r="AW34" s="221">
        <f>SUM('6 - Analysis Years'!AW119:AW136)</f>
        <v>0</v>
      </c>
      <c r="AX34" s="221">
        <f>SUM('6 - Analysis Years'!AX119:AX136)</f>
        <v>0</v>
      </c>
      <c r="AY34" s="221">
        <f>SUM('6 - Analysis Years'!AY119:AY136)</f>
        <v>0</v>
      </c>
      <c r="AZ34" s="221">
        <f>SUM('6 - Analysis Years'!AZ119:AZ136)</f>
        <v>0</v>
      </c>
      <c r="BA34" s="221">
        <f>SUM('6 - Analysis Years'!BA119:BA136)</f>
        <v>0</v>
      </c>
      <c r="BB34" s="221">
        <f>SUM('6 - Analysis Years'!BB119:BB136)</f>
        <v>0</v>
      </c>
      <c r="BC34" s="221">
        <f>SUM('6 - Analysis Years'!BC119:BC136)</f>
        <v>0</v>
      </c>
      <c r="BD34" s="221">
        <f>SUM('6 - Analysis Years'!BD119:BD136)</f>
        <v>0</v>
      </c>
      <c r="BE34" s="221">
        <f>SUM('6 - Analysis Years'!BE119:BE136)</f>
        <v>0</v>
      </c>
      <c r="BF34" s="210"/>
    </row>
    <row r="35" spans="1:58" s="151" customFormat="1" ht="16">
      <c r="A35" s="169"/>
      <c r="B35" s="189"/>
      <c r="C35" s="218" t="s">
        <v>22</v>
      </c>
      <c r="E35" s="238"/>
      <c r="F35" s="219">
        <f t="shared" si="79"/>
        <v>0</v>
      </c>
      <c r="G35" s="223"/>
      <c r="H35" s="221">
        <f>SUM('6 - Analysis Years'!H141:H158)</f>
        <v>0</v>
      </c>
      <c r="I35" s="221">
        <f>SUM('6 - Analysis Years'!I141:I158)</f>
        <v>0</v>
      </c>
      <c r="J35" s="221">
        <f>SUM('6 - Analysis Years'!J141:J158)</f>
        <v>0</v>
      </c>
      <c r="K35" s="221">
        <f>SUM('6 - Analysis Years'!K141:K158)</f>
        <v>0</v>
      </c>
      <c r="L35" s="221">
        <f>SUM('6 - Analysis Years'!L141:L158)</f>
        <v>0</v>
      </c>
      <c r="M35" s="221">
        <f>SUM('6 - Analysis Years'!M141:M158)</f>
        <v>0</v>
      </c>
      <c r="N35" s="221">
        <f>SUM('6 - Analysis Years'!N141:N158)</f>
        <v>0</v>
      </c>
      <c r="O35" s="221">
        <f>SUM('6 - Analysis Years'!O141:O158)</f>
        <v>0</v>
      </c>
      <c r="P35" s="221">
        <f>SUM('6 - Analysis Years'!P141:P158)</f>
        <v>0</v>
      </c>
      <c r="Q35" s="221">
        <f>SUM('6 - Analysis Years'!Q141:Q158)</f>
        <v>0</v>
      </c>
      <c r="R35" s="221">
        <f>SUM('6 - Analysis Years'!R141:R158)</f>
        <v>0</v>
      </c>
      <c r="S35" s="221">
        <f>SUM('6 - Analysis Years'!S141:S158)</f>
        <v>0</v>
      </c>
      <c r="T35" s="221">
        <f>SUM('6 - Analysis Years'!T141:T158)</f>
        <v>0</v>
      </c>
      <c r="U35" s="221">
        <f>SUM('6 - Analysis Years'!U141:U158)</f>
        <v>0</v>
      </c>
      <c r="V35" s="221">
        <f>SUM('6 - Analysis Years'!V141:V158)</f>
        <v>0</v>
      </c>
      <c r="W35" s="221">
        <f>SUM('6 - Analysis Years'!W141:W158)</f>
        <v>0</v>
      </c>
      <c r="X35" s="221">
        <f>SUM('6 - Analysis Years'!X141:X158)</f>
        <v>0</v>
      </c>
      <c r="Y35" s="221">
        <f>SUM('6 - Analysis Years'!Y141:Y158)</f>
        <v>0</v>
      </c>
      <c r="Z35" s="221">
        <f>SUM('6 - Analysis Years'!Z141:Z158)</f>
        <v>0</v>
      </c>
      <c r="AA35" s="221">
        <f>SUM('6 - Analysis Years'!AA141:AA158)</f>
        <v>0</v>
      </c>
      <c r="AB35" s="221">
        <f>SUM('6 - Analysis Years'!AB141:AB158)</f>
        <v>0</v>
      </c>
      <c r="AC35" s="221">
        <f>SUM('6 - Analysis Years'!AC141:AC158)</f>
        <v>0</v>
      </c>
      <c r="AD35" s="221">
        <f>SUM('6 - Analysis Years'!AD141:AD158)</f>
        <v>0</v>
      </c>
      <c r="AE35" s="221">
        <f>SUM('6 - Analysis Years'!AE141:AE158)</f>
        <v>0</v>
      </c>
      <c r="AF35" s="221">
        <f>SUM('6 - Analysis Years'!AF141:AF158)</f>
        <v>0</v>
      </c>
      <c r="AG35" s="221">
        <f>SUM('6 - Analysis Years'!AG141:AG158)</f>
        <v>0</v>
      </c>
      <c r="AH35" s="221">
        <f>SUM('6 - Analysis Years'!AH141:AH158)</f>
        <v>0</v>
      </c>
      <c r="AI35" s="221">
        <f>SUM('6 - Analysis Years'!AI141:AI158)</f>
        <v>0</v>
      </c>
      <c r="AJ35" s="221">
        <f>SUM('6 - Analysis Years'!AJ141:AJ158)</f>
        <v>0</v>
      </c>
      <c r="AK35" s="221">
        <f>SUM('6 - Analysis Years'!AK141:AK158)</f>
        <v>0</v>
      </c>
      <c r="AL35" s="221">
        <f>SUM('6 - Analysis Years'!AL141:AL158)</f>
        <v>0</v>
      </c>
      <c r="AM35" s="221">
        <f>SUM('6 - Analysis Years'!AM141:AM158)</f>
        <v>0</v>
      </c>
      <c r="AN35" s="221">
        <f>SUM('6 - Analysis Years'!AN141:AN158)</f>
        <v>0</v>
      </c>
      <c r="AO35" s="221">
        <f>SUM('6 - Analysis Years'!AO141:AO158)</f>
        <v>0</v>
      </c>
      <c r="AP35" s="221">
        <f>SUM('6 - Analysis Years'!AP141:AP158)</f>
        <v>0</v>
      </c>
      <c r="AQ35" s="221">
        <f>SUM('6 - Analysis Years'!AQ141:AQ158)</f>
        <v>0</v>
      </c>
      <c r="AR35" s="221">
        <f>SUM('6 - Analysis Years'!AR141:AR158)</f>
        <v>0</v>
      </c>
      <c r="AS35" s="221">
        <f>SUM('6 - Analysis Years'!AS141:AS158)</f>
        <v>0</v>
      </c>
      <c r="AT35" s="221">
        <f>SUM('6 - Analysis Years'!AT141:AT158)</f>
        <v>0</v>
      </c>
      <c r="AU35" s="221">
        <f>SUM('6 - Analysis Years'!AU141:AU158)</f>
        <v>0</v>
      </c>
      <c r="AV35" s="221">
        <f>SUM('6 - Analysis Years'!AV141:AV158)</f>
        <v>0</v>
      </c>
      <c r="AW35" s="221">
        <f>SUM('6 - Analysis Years'!AW141:AW158)</f>
        <v>0</v>
      </c>
      <c r="AX35" s="221">
        <f>SUM('6 - Analysis Years'!AX141:AX158)</f>
        <v>0</v>
      </c>
      <c r="AY35" s="221">
        <f>SUM('6 - Analysis Years'!AY141:AY158)</f>
        <v>0</v>
      </c>
      <c r="AZ35" s="221">
        <f>SUM('6 - Analysis Years'!AZ141:AZ158)</f>
        <v>0</v>
      </c>
      <c r="BA35" s="221">
        <f>SUM('6 - Analysis Years'!BA141:BA158)</f>
        <v>0</v>
      </c>
      <c r="BB35" s="221">
        <f>SUM('6 - Analysis Years'!BB141:BB158)</f>
        <v>0</v>
      </c>
      <c r="BC35" s="221">
        <f>SUM('6 - Analysis Years'!BC141:BC158)</f>
        <v>0</v>
      </c>
      <c r="BD35" s="221">
        <f>SUM('6 - Analysis Years'!BD141:BD158)</f>
        <v>0</v>
      </c>
      <c r="BE35" s="221">
        <f>SUM('6 - Analysis Years'!BE141:BE158)</f>
        <v>0</v>
      </c>
      <c r="BF35" s="210"/>
    </row>
    <row r="36" spans="1:58" s="151" customFormat="1" ht="16">
      <c r="A36" s="169"/>
      <c r="B36" s="185"/>
      <c r="C36" s="225"/>
      <c r="D36" s="154"/>
      <c r="E36" s="240"/>
      <c r="F36" s="226"/>
      <c r="G36" s="227"/>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10"/>
    </row>
    <row r="37" spans="1:58" s="151" customFormat="1" ht="16">
      <c r="A37" s="169"/>
      <c r="B37" s="173" t="str">
        <f>altern4</f>
        <v>Name of Alternative 4</v>
      </c>
      <c r="C37" s="173"/>
      <c r="D37" s="173"/>
      <c r="E37" s="224"/>
      <c r="F37" s="173"/>
      <c r="G37" s="173"/>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10"/>
    </row>
    <row r="38" spans="1:58" s="151" customFormat="1" ht="16">
      <c r="A38" s="169"/>
      <c r="B38" s="189"/>
      <c r="C38" s="215"/>
      <c r="D38" s="232"/>
      <c r="E38" s="239"/>
      <c r="F38" s="204"/>
      <c r="G38" s="223"/>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195"/>
      <c r="AV38" s="195"/>
      <c r="AW38" s="195"/>
      <c r="AX38" s="195"/>
      <c r="AY38" s="195"/>
      <c r="AZ38" s="195"/>
      <c r="BA38" s="195"/>
      <c r="BB38" s="195"/>
      <c r="BC38" s="195"/>
      <c r="BD38" s="195"/>
      <c r="BE38" s="195"/>
      <c r="BF38" s="210"/>
    </row>
    <row r="39" spans="1:58" s="151" customFormat="1" ht="16">
      <c r="A39" s="169"/>
      <c r="B39" s="189"/>
      <c r="C39" s="218" t="s">
        <v>18</v>
      </c>
      <c r="D39" s="235"/>
      <c r="E39" s="236">
        <f>'1 - Inputs'!E43</f>
        <v>0</v>
      </c>
      <c r="F39" s="219">
        <f>SUM(H39:BE39)</f>
        <v>0</v>
      </c>
      <c r="G39" s="223"/>
      <c r="H39" s="237">
        <f>IF($E39=0,0,$E$39/'1 - Inputs'!$E$44*'6 - Analysis Years'!H167)</f>
        <v>0</v>
      </c>
      <c r="I39" s="237">
        <f>IF($E39=0,0,$E$39/'1 - Inputs'!$E$44*'6 - Analysis Years'!I167)</f>
        <v>0</v>
      </c>
      <c r="J39" s="237">
        <f>IF($E39=0,0,$E$39/'1 - Inputs'!$E$44*'6 - Analysis Years'!J167)</f>
        <v>0</v>
      </c>
      <c r="K39" s="237">
        <f>IF($E39=0,0,$E$39/'1 - Inputs'!$E$44*'6 - Analysis Years'!K167)</f>
        <v>0</v>
      </c>
      <c r="L39" s="237">
        <f>IF($E39=0,0,$E$39/'1 - Inputs'!$E$44*'6 - Analysis Years'!L167)</f>
        <v>0</v>
      </c>
      <c r="M39" s="237">
        <f>IF($E39=0,0,$E$39/'1 - Inputs'!$E$44*'6 - Analysis Years'!M167)</f>
        <v>0</v>
      </c>
      <c r="N39" s="237">
        <f>IF($E39=0,0,$E$39/'1 - Inputs'!$E$44*'6 - Analysis Years'!N167)</f>
        <v>0</v>
      </c>
      <c r="O39" s="237">
        <f>IF($E39=0,0,$E$39/'1 - Inputs'!$E$44*'6 - Analysis Years'!O167)</f>
        <v>0</v>
      </c>
      <c r="P39" s="237">
        <f>IF($E39=0,0,$E$39/'1 - Inputs'!$E$44*'6 - Analysis Years'!P167)</f>
        <v>0</v>
      </c>
      <c r="Q39" s="237">
        <f>IF($E39=0,0,$E$39/'1 - Inputs'!$E$44*'6 - Analysis Years'!Q167)</f>
        <v>0</v>
      </c>
      <c r="R39" s="237">
        <f>IF($E39=0,0,$E$39/'1 - Inputs'!$E$44*'6 - Analysis Years'!R167)</f>
        <v>0</v>
      </c>
      <c r="S39" s="237">
        <f>IF($E39=0,0,$E$39/'1 - Inputs'!$E$44*'6 - Analysis Years'!S167)</f>
        <v>0</v>
      </c>
      <c r="T39" s="237">
        <f>IF($E39=0,0,$E$39/'1 - Inputs'!$E$44*'6 - Analysis Years'!T167)</f>
        <v>0</v>
      </c>
      <c r="U39" s="237">
        <f>IF($E39=0,0,$E$39/'1 - Inputs'!$E$44*'6 - Analysis Years'!U167)</f>
        <v>0</v>
      </c>
      <c r="V39" s="237">
        <f>IF($E39=0,0,$E$39/'1 - Inputs'!$E$44*'6 - Analysis Years'!V167)</f>
        <v>0</v>
      </c>
      <c r="W39" s="237">
        <f>IF($E39=0,0,$E$39/'1 - Inputs'!$E$44*'6 - Analysis Years'!W167)</f>
        <v>0</v>
      </c>
      <c r="X39" s="237">
        <f>IF($E39=0,0,$E$39/'1 - Inputs'!$E$44*'6 - Analysis Years'!X167)</f>
        <v>0</v>
      </c>
      <c r="Y39" s="237">
        <f>IF($E39=0,0,$E$39/'1 - Inputs'!$E$44*'6 - Analysis Years'!Y167)</f>
        <v>0</v>
      </c>
      <c r="Z39" s="237">
        <f>IF($E39=0,0,$E$39/'1 - Inputs'!$E$44*'6 - Analysis Years'!Z167)</f>
        <v>0</v>
      </c>
      <c r="AA39" s="237">
        <f>IF($E39=0,0,$E$39/'1 - Inputs'!$E$44*'6 - Analysis Years'!AA167)</f>
        <v>0</v>
      </c>
      <c r="AB39" s="237">
        <f>IF($E39=0,0,$E$39/'1 - Inputs'!$E$44*'6 - Analysis Years'!AB167)</f>
        <v>0</v>
      </c>
      <c r="AC39" s="237">
        <f>IF($E39=0,0,$E$39/'1 - Inputs'!$E$44*'6 - Analysis Years'!AC167)</f>
        <v>0</v>
      </c>
      <c r="AD39" s="237">
        <f>IF($E39=0,0,$E$39/'1 - Inputs'!$E$44*'6 - Analysis Years'!AD167)</f>
        <v>0</v>
      </c>
      <c r="AE39" s="237">
        <f>IF($E39=0,0,$E$39/'1 - Inputs'!$E$44*'6 - Analysis Years'!AE167)</f>
        <v>0</v>
      </c>
      <c r="AF39" s="237">
        <f>IF($E39=0,0,$E$39/'1 - Inputs'!$E$44*'6 - Analysis Years'!AF167)</f>
        <v>0</v>
      </c>
      <c r="AG39" s="237">
        <f>IF($E39=0,0,$E$39/'1 - Inputs'!$E$44*'6 - Analysis Years'!AG167)</f>
        <v>0</v>
      </c>
      <c r="AH39" s="237">
        <f>IF($E39=0,0,$E$39/'1 - Inputs'!$E$44*'6 - Analysis Years'!AH167)</f>
        <v>0</v>
      </c>
      <c r="AI39" s="237">
        <f>IF($E39=0,0,$E$39/'1 - Inputs'!$E$44*'6 - Analysis Years'!AI167)</f>
        <v>0</v>
      </c>
      <c r="AJ39" s="237">
        <f>IF($E39=0,0,$E$39/'1 - Inputs'!$E$44*'6 - Analysis Years'!AJ167)</f>
        <v>0</v>
      </c>
      <c r="AK39" s="237">
        <f>IF($E39=0,0,$E$39/'1 - Inputs'!$E$44*'6 - Analysis Years'!AK167)</f>
        <v>0</v>
      </c>
      <c r="AL39" s="237">
        <f>IF($E39=0,0,$E$39/'1 - Inputs'!$E$44*'6 - Analysis Years'!AL167)</f>
        <v>0</v>
      </c>
      <c r="AM39" s="237">
        <f>IF($E39=0,0,$E$39/'1 - Inputs'!$E$44*'6 - Analysis Years'!AM167)</f>
        <v>0</v>
      </c>
      <c r="AN39" s="237">
        <f>IF($E39=0,0,$E$39/'1 - Inputs'!$E$44*'6 - Analysis Years'!AN167)</f>
        <v>0</v>
      </c>
      <c r="AO39" s="237">
        <f>IF($E39=0,0,$E$39/'1 - Inputs'!$E$44*'6 - Analysis Years'!AO167)</f>
        <v>0</v>
      </c>
      <c r="AP39" s="237">
        <f>IF($E39=0,0,$E$39/'1 - Inputs'!$E$44*'6 - Analysis Years'!AP167)</f>
        <v>0</v>
      </c>
      <c r="AQ39" s="237">
        <f>IF($E39=0,0,$E$39/'1 - Inputs'!$E$44*'6 - Analysis Years'!AQ167)</f>
        <v>0</v>
      </c>
      <c r="AR39" s="237">
        <f>IF($E39=0,0,$E$39/'1 - Inputs'!$E$44*'6 - Analysis Years'!AR167)</f>
        <v>0</v>
      </c>
      <c r="AS39" s="237">
        <f>IF($E39=0,0,$E$39/'1 - Inputs'!$E$44*'6 - Analysis Years'!AS167)</f>
        <v>0</v>
      </c>
      <c r="AT39" s="237">
        <f>IF($E39=0,0,$E$39/'1 - Inputs'!$E$44*'6 - Analysis Years'!AT167)</f>
        <v>0</v>
      </c>
      <c r="AU39" s="237">
        <f>IF($E39=0,0,$E$39/'1 - Inputs'!$E$44*'6 - Analysis Years'!AU167)</f>
        <v>0</v>
      </c>
      <c r="AV39" s="237">
        <f>IF($E39=0,0,$E$39/'1 - Inputs'!$E$44*'6 - Analysis Years'!AV167)</f>
        <v>0</v>
      </c>
      <c r="AW39" s="237">
        <f>IF($E39=0,0,$E$39/'1 - Inputs'!$E$44*'6 - Analysis Years'!AW167)</f>
        <v>0</v>
      </c>
      <c r="AX39" s="237">
        <f>IF($E39=0,0,$E$39/'1 - Inputs'!$E$44*'6 - Analysis Years'!AX167)</f>
        <v>0</v>
      </c>
      <c r="AY39" s="237">
        <f>IF($E39=0,0,$E$39/'1 - Inputs'!$E$44*'6 - Analysis Years'!AY167)</f>
        <v>0</v>
      </c>
      <c r="AZ39" s="237">
        <f>IF($E39=0,0,$E$39/'1 - Inputs'!$E$44*'6 - Analysis Years'!AZ167)</f>
        <v>0</v>
      </c>
      <c r="BA39" s="237">
        <f>IF($E39=0,0,$E$39/'1 - Inputs'!$E$44*'6 - Analysis Years'!BA167)</f>
        <v>0</v>
      </c>
      <c r="BB39" s="237">
        <f>IF($E39=0,0,$E$39/'1 - Inputs'!$E$44*'6 - Analysis Years'!BB167)</f>
        <v>0</v>
      </c>
      <c r="BC39" s="237">
        <f>IF($E39=0,0,$E$39/'1 - Inputs'!$E$44*'6 - Analysis Years'!BC167)</f>
        <v>0</v>
      </c>
      <c r="BD39" s="237">
        <f>IF($E39=0,0,$E$39/'1 - Inputs'!$E$44*'6 - Analysis Years'!BD167)</f>
        <v>0</v>
      </c>
      <c r="BE39" s="237">
        <f>IF($E39=0,0,$E$39/'1 - Inputs'!$E$44*'6 - Analysis Years'!BE167)</f>
        <v>0</v>
      </c>
      <c r="BF39" s="210"/>
    </row>
    <row r="40" spans="1:58" s="151" customFormat="1" ht="16">
      <c r="A40" s="169"/>
      <c r="B40" s="189"/>
      <c r="C40" s="218" t="s">
        <v>19</v>
      </c>
      <c r="D40" s="235"/>
      <c r="E40" s="236">
        <f>'1 - Inputs'!E45</f>
        <v>0</v>
      </c>
      <c r="F40" s="219">
        <f t="shared" ref="F40:F42" si="129">SUM(H40:BE40)</f>
        <v>0</v>
      </c>
      <c r="G40" s="223"/>
      <c r="H40" s="221">
        <f>IF(H39&gt;0,0,$E40)</f>
        <v>0</v>
      </c>
      <c r="I40" s="221">
        <f t="shared" ref="I40" si="130">IF(I39&gt;0,0,$E40)</f>
        <v>0</v>
      </c>
      <c r="J40" s="221">
        <f t="shared" ref="J40" si="131">IF(J39&gt;0,0,$E40)</f>
        <v>0</v>
      </c>
      <c r="K40" s="221">
        <f t="shared" ref="K40" si="132">IF(K39&gt;0,0,$E40)</f>
        <v>0</v>
      </c>
      <c r="L40" s="221">
        <f t="shared" ref="L40" si="133">IF(L39&gt;0,0,$E40)</f>
        <v>0</v>
      </c>
      <c r="M40" s="221">
        <f t="shared" ref="M40" si="134">IF(M39&gt;0,0,$E40)</f>
        <v>0</v>
      </c>
      <c r="N40" s="221">
        <f t="shared" ref="N40" si="135">IF(N39&gt;0,0,$E40)</f>
        <v>0</v>
      </c>
      <c r="O40" s="221">
        <f t="shared" ref="O40" si="136">IF(O39&gt;0,0,$E40)</f>
        <v>0</v>
      </c>
      <c r="P40" s="221">
        <f t="shared" ref="P40" si="137">IF(P39&gt;0,0,$E40)</f>
        <v>0</v>
      </c>
      <c r="Q40" s="221">
        <f t="shared" ref="Q40" si="138">IF(Q39&gt;0,0,$E40)</f>
        <v>0</v>
      </c>
      <c r="R40" s="221">
        <f t="shared" ref="R40" si="139">IF(R39&gt;0,0,$E40)</f>
        <v>0</v>
      </c>
      <c r="S40" s="221">
        <f t="shared" ref="S40" si="140">IF(S39&gt;0,0,$E40)</f>
        <v>0</v>
      </c>
      <c r="T40" s="221">
        <f t="shared" ref="T40" si="141">IF(T39&gt;0,0,$E40)</f>
        <v>0</v>
      </c>
      <c r="U40" s="221">
        <f t="shared" ref="U40" si="142">IF(U39&gt;0,0,$E40)</f>
        <v>0</v>
      </c>
      <c r="V40" s="221">
        <f t="shared" ref="V40" si="143">IF(V39&gt;0,0,$E40)</f>
        <v>0</v>
      </c>
      <c r="W40" s="221">
        <f t="shared" ref="W40" si="144">IF(W39&gt;0,0,$E40)</f>
        <v>0</v>
      </c>
      <c r="X40" s="221">
        <f t="shared" ref="X40" si="145">IF(X39&gt;0,0,$E40)</f>
        <v>0</v>
      </c>
      <c r="Y40" s="221">
        <f t="shared" ref="Y40" si="146">IF(Y39&gt;0,0,$E40)</f>
        <v>0</v>
      </c>
      <c r="Z40" s="221">
        <f t="shared" ref="Z40" si="147">IF(Z39&gt;0,0,$E40)</f>
        <v>0</v>
      </c>
      <c r="AA40" s="221">
        <f t="shared" ref="AA40" si="148">IF(AA39&gt;0,0,$E40)</f>
        <v>0</v>
      </c>
      <c r="AB40" s="221">
        <f t="shared" ref="AB40" si="149">IF(AB39&gt;0,0,$E40)</f>
        <v>0</v>
      </c>
      <c r="AC40" s="221">
        <f t="shared" ref="AC40" si="150">IF(AC39&gt;0,0,$E40)</f>
        <v>0</v>
      </c>
      <c r="AD40" s="221">
        <f t="shared" ref="AD40" si="151">IF(AD39&gt;0,0,$E40)</f>
        <v>0</v>
      </c>
      <c r="AE40" s="221">
        <f t="shared" ref="AE40" si="152">IF(AE39&gt;0,0,$E40)</f>
        <v>0</v>
      </c>
      <c r="AF40" s="221">
        <f t="shared" ref="AF40" si="153">IF(AF39&gt;0,0,$E40)</f>
        <v>0</v>
      </c>
      <c r="AG40" s="221">
        <f t="shared" ref="AG40" si="154">IF(AG39&gt;0,0,$E40)</f>
        <v>0</v>
      </c>
      <c r="AH40" s="221">
        <f t="shared" ref="AH40" si="155">IF(AH39&gt;0,0,$E40)</f>
        <v>0</v>
      </c>
      <c r="AI40" s="221">
        <f t="shared" ref="AI40" si="156">IF(AI39&gt;0,0,$E40)</f>
        <v>0</v>
      </c>
      <c r="AJ40" s="221">
        <f t="shared" ref="AJ40" si="157">IF(AJ39&gt;0,0,$E40)</f>
        <v>0</v>
      </c>
      <c r="AK40" s="221">
        <f t="shared" ref="AK40" si="158">IF(AK39&gt;0,0,$E40)</f>
        <v>0</v>
      </c>
      <c r="AL40" s="221">
        <f t="shared" ref="AL40" si="159">IF(AL39&gt;0,0,$E40)</f>
        <v>0</v>
      </c>
      <c r="AM40" s="221">
        <f t="shared" ref="AM40" si="160">IF(AM39&gt;0,0,$E40)</f>
        <v>0</v>
      </c>
      <c r="AN40" s="221">
        <f t="shared" ref="AN40" si="161">IF(AN39&gt;0,0,$E40)</f>
        <v>0</v>
      </c>
      <c r="AO40" s="221">
        <f t="shared" ref="AO40" si="162">IF(AO39&gt;0,0,$E40)</f>
        <v>0</v>
      </c>
      <c r="AP40" s="221">
        <f t="shared" ref="AP40" si="163">IF(AP39&gt;0,0,$E40)</f>
        <v>0</v>
      </c>
      <c r="AQ40" s="221">
        <f t="shared" ref="AQ40" si="164">IF(AQ39&gt;0,0,$E40)</f>
        <v>0</v>
      </c>
      <c r="AR40" s="221">
        <f t="shared" ref="AR40" si="165">IF(AR39&gt;0,0,$E40)</f>
        <v>0</v>
      </c>
      <c r="AS40" s="221">
        <f t="shared" ref="AS40" si="166">IF(AS39&gt;0,0,$E40)</f>
        <v>0</v>
      </c>
      <c r="AT40" s="221">
        <f t="shared" ref="AT40" si="167">IF(AT39&gt;0,0,$E40)</f>
        <v>0</v>
      </c>
      <c r="AU40" s="221">
        <f t="shared" ref="AU40" si="168">IF(AU39&gt;0,0,$E40)</f>
        <v>0</v>
      </c>
      <c r="AV40" s="221">
        <f t="shared" ref="AV40" si="169">IF(AV39&gt;0,0,$E40)</f>
        <v>0</v>
      </c>
      <c r="AW40" s="221">
        <f t="shared" ref="AW40" si="170">IF(AW39&gt;0,0,$E40)</f>
        <v>0</v>
      </c>
      <c r="AX40" s="221">
        <f t="shared" ref="AX40" si="171">IF(AX39&gt;0,0,$E40)</f>
        <v>0</v>
      </c>
      <c r="AY40" s="221">
        <f t="shared" ref="AY40" si="172">IF(AY39&gt;0,0,$E40)</f>
        <v>0</v>
      </c>
      <c r="AZ40" s="221">
        <f t="shared" ref="AZ40" si="173">IF(AZ39&gt;0,0,$E40)</f>
        <v>0</v>
      </c>
      <c r="BA40" s="221">
        <f t="shared" ref="BA40" si="174">IF(BA39&gt;0,0,$E40)</f>
        <v>0</v>
      </c>
      <c r="BB40" s="221">
        <f t="shared" ref="BB40" si="175">IF(BB39&gt;0,0,$E40)</f>
        <v>0</v>
      </c>
      <c r="BC40" s="221">
        <f t="shared" ref="BC40" si="176">IF(BC39&gt;0,0,$E40)</f>
        <v>0</v>
      </c>
      <c r="BD40" s="221">
        <f t="shared" ref="BD40" si="177">IF(BD39&gt;0,0,$E40)</f>
        <v>0</v>
      </c>
      <c r="BE40" s="221">
        <f t="shared" ref="BE40" si="178">IF(BE39&gt;0,0,$E40)</f>
        <v>0</v>
      </c>
      <c r="BF40" s="210"/>
    </row>
    <row r="41" spans="1:58" s="151" customFormat="1" ht="16">
      <c r="A41" s="169"/>
      <c r="B41" s="189"/>
      <c r="C41" s="218" t="s">
        <v>20</v>
      </c>
      <c r="E41" s="238"/>
      <c r="F41" s="219">
        <f t="shared" si="129"/>
        <v>0</v>
      </c>
      <c r="G41" s="223"/>
      <c r="H41" s="221">
        <f>SUM('6 - Analysis Years'!H172:H189)</f>
        <v>0</v>
      </c>
      <c r="I41" s="221">
        <f>SUM('6 - Analysis Years'!I172:I189)</f>
        <v>0</v>
      </c>
      <c r="J41" s="221">
        <f>SUM('6 - Analysis Years'!J172:J189)</f>
        <v>0</v>
      </c>
      <c r="K41" s="221">
        <f>SUM('6 - Analysis Years'!K172:K189)</f>
        <v>0</v>
      </c>
      <c r="L41" s="221">
        <f>SUM('6 - Analysis Years'!L172:L189)</f>
        <v>0</v>
      </c>
      <c r="M41" s="221">
        <f>SUM('6 - Analysis Years'!M172:M189)</f>
        <v>0</v>
      </c>
      <c r="N41" s="221">
        <f>SUM('6 - Analysis Years'!N172:N189)</f>
        <v>0</v>
      </c>
      <c r="O41" s="221">
        <f>SUM('6 - Analysis Years'!O172:O189)</f>
        <v>0</v>
      </c>
      <c r="P41" s="221">
        <f>SUM('6 - Analysis Years'!P172:P189)</f>
        <v>0</v>
      </c>
      <c r="Q41" s="221">
        <f>SUM('6 - Analysis Years'!Q172:Q189)</f>
        <v>0</v>
      </c>
      <c r="R41" s="221">
        <f>SUM('6 - Analysis Years'!R172:R189)</f>
        <v>0</v>
      </c>
      <c r="S41" s="221">
        <f>SUM('6 - Analysis Years'!S172:S189)</f>
        <v>0</v>
      </c>
      <c r="T41" s="221">
        <f>SUM('6 - Analysis Years'!T172:T189)</f>
        <v>0</v>
      </c>
      <c r="U41" s="221">
        <f>SUM('6 - Analysis Years'!U172:U189)</f>
        <v>0</v>
      </c>
      <c r="V41" s="221">
        <f>SUM('6 - Analysis Years'!V172:V189)</f>
        <v>0</v>
      </c>
      <c r="W41" s="221">
        <f>SUM('6 - Analysis Years'!W172:W189)</f>
        <v>0</v>
      </c>
      <c r="X41" s="221">
        <f>SUM('6 - Analysis Years'!X172:X189)</f>
        <v>0</v>
      </c>
      <c r="Y41" s="221">
        <f>SUM('6 - Analysis Years'!Y172:Y189)</f>
        <v>0</v>
      </c>
      <c r="Z41" s="221">
        <f>SUM('6 - Analysis Years'!Z172:Z189)</f>
        <v>0</v>
      </c>
      <c r="AA41" s="221">
        <f>SUM('6 - Analysis Years'!AA172:AA189)</f>
        <v>0</v>
      </c>
      <c r="AB41" s="221">
        <f>SUM('6 - Analysis Years'!AB172:AB189)</f>
        <v>0</v>
      </c>
      <c r="AC41" s="221">
        <f>SUM('6 - Analysis Years'!AC172:AC189)</f>
        <v>0</v>
      </c>
      <c r="AD41" s="221">
        <f>SUM('6 - Analysis Years'!AD172:AD189)</f>
        <v>0</v>
      </c>
      <c r="AE41" s="221">
        <f>SUM('6 - Analysis Years'!AE172:AE189)</f>
        <v>0</v>
      </c>
      <c r="AF41" s="221">
        <f>SUM('6 - Analysis Years'!AF172:AF189)</f>
        <v>0</v>
      </c>
      <c r="AG41" s="221">
        <f>SUM('6 - Analysis Years'!AG172:AG189)</f>
        <v>0</v>
      </c>
      <c r="AH41" s="221">
        <f>SUM('6 - Analysis Years'!AH172:AH189)</f>
        <v>0</v>
      </c>
      <c r="AI41" s="221">
        <f>SUM('6 - Analysis Years'!AI172:AI189)</f>
        <v>0</v>
      </c>
      <c r="AJ41" s="221">
        <f>SUM('6 - Analysis Years'!AJ172:AJ189)</f>
        <v>0</v>
      </c>
      <c r="AK41" s="221">
        <f>SUM('6 - Analysis Years'!AK172:AK189)</f>
        <v>0</v>
      </c>
      <c r="AL41" s="221">
        <f>SUM('6 - Analysis Years'!AL172:AL189)</f>
        <v>0</v>
      </c>
      <c r="AM41" s="221">
        <f>SUM('6 - Analysis Years'!AM172:AM189)</f>
        <v>0</v>
      </c>
      <c r="AN41" s="221">
        <f>SUM('6 - Analysis Years'!AN172:AN189)</f>
        <v>0</v>
      </c>
      <c r="AO41" s="221">
        <f>SUM('6 - Analysis Years'!AO172:AO189)</f>
        <v>0</v>
      </c>
      <c r="AP41" s="221">
        <f>SUM('6 - Analysis Years'!AP172:AP189)</f>
        <v>0</v>
      </c>
      <c r="AQ41" s="221">
        <f>SUM('6 - Analysis Years'!AQ172:AQ189)</f>
        <v>0</v>
      </c>
      <c r="AR41" s="221">
        <f>SUM('6 - Analysis Years'!AR172:AR189)</f>
        <v>0</v>
      </c>
      <c r="AS41" s="221">
        <f>SUM('6 - Analysis Years'!AS172:AS189)</f>
        <v>0</v>
      </c>
      <c r="AT41" s="221">
        <f>SUM('6 - Analysis Years'!AT172:AT189)</f>
        <v>0</v>
      </c>
      <c r="AU41" s="221">
        <f>SUM('6 - Analysis Years'!AU172:AU189)</f>
        <v>0</v>
      </c>
      <c r="AV41" s="221">
        <f>SUM('6 - Analysis Years'!AV172:AV189)</f>
        <v>0</v>
      </c>
      <c r="AW41" s="221">
        <f>SUM('6 - Analysis Years'!AW172:AW189)</f>
        <v>0</v>
      </c>
      <c r="AX41" s="221">
        <f>SUM('6 - Analysis Years'!AX172:AX189)</f>
        <v>0</v>
      </c>
      <c r="AY41" s="221">
        <f>SUM('6 - Analysis Years'!AY172:AY189)</f>
        <v>0</v>
      </c>
      <c r="AZ41" s="221">
        <f>SUM('6 - Analysis Years'!AZ172:AZ189)</f>
        <v>0</v>
      </c>
      <c r="BA41" s="221">
        <f>SUM('6 - Analysis Years'!BA172:BA189)</f>
        <v>0</v>
      </c>
      <c r="BB41" s="221">
        <f>SUM('6 - Analysis Years'!BB172:BB189)</f>
        <v>0</v>
      </c>
      <c r="BC41" s="221">
        <f>SUM('6 - Analysis Years'!BC172:BC189)</f>
        <v>0</v>
      </c>
      <c r="BD41" s="221">
        <f>SUM('6 - Analysis Years'!BD172:BD189)</f>
        <v>0</v>
      </c>
      <c r="BE41" s="221">
        <f>SUM('6 - Analysis Years'!BE172:BE189)</f>
        <v>0</v>
      </c>
      <c r="BF41" s="210"/>
    </row>
    <row r="42" spans="1:58" s="151" customFormat="1" ht="16">
      <c r="A42" s="169"/>
      <c r="B42" s="189"/>
      <c r="C42" s="218" t="s">
        <v>22</v>
      </c>
      <c r="E42" s="238"/>
      <c r="F42" s="219">
        <f t="shared" si="129"/>
        <v>0</v>
      </c>
      <c r="G42" s="223"/>
      <c r="H42" s="221">
        <f>SUM('6 - Analysis Years'!H194:H211)</f>
        <v>0</v>
      </c>
      <c r="I42" s="221">
        <f>SUM('6 - Analysis Years'!I194:I211)</f>
        <v>0</v>
      </c>
      <c r="J42" s="221">
        <f>SUM('6 - Analysis Years'!J194:J211)</f>
        <v>0</v>
      </c>
      <c r="K42" s="221">
        <f>SUM('6 - Analysis Years'!K194:K211)</f>
        <v>0</v>
      </c>
      <c r="L42" s="221">
        <f>SUM('6 - Analysis Years'!L194:L211)</f>
        <v>0</v>
      </c>
      <c r="M42" s="221">
        <f>SUM('6 - Analysis Years'!M194:M211)</f>
        <v>0</v>
      </c>
      <c r="N42" s="221">
        <f>SUM('6 - Analysis Years'!N194:N211)</f>
        <v>0</v>
      </c>
      <c r="O42" s="221">
        <f>SUM('6 - Analysis Years'!O194:O211)</f>
        <v>0</v>
      </c>
      <c r="P42" s="221">
        <f>SUM('6 - Analysis Years'!P194:P211)</f>
        <v>0</v>
      </c>
      <c r="Q42" s="221">
        <f>SUM('6 - Analysis Years'!Q194:Q211)</f>
        <v>0</v>
      </c>
      <c r="R42" s="221">
        <f>SUM('6 - Analysis Years'!R194:R211)</f>
        <v>0</v>
      </c>
      <c r="S42" s="221">
        <f>SUM('6 - Analysis Years'!S194:S211)</f>
        <v>0</v>
      </c>
      <c r="T42" s="221">
        <f>SUM('6 - Analysis Years'!T194:T211)</f>
        <v>0</v>
      </c>
      <c r="U42" s="221">
        <f>SUM('6 - Analysis Years'!U194:U211)</f>
        <v>0</v>
      </c>
      <c r="V42" s="221">
        <f>SUM('6 - Analysis Years'!V194:V211)</f>
        <v>0</v>
      </c>
      <c r="W42" s="221">
        <f>SUM('6 - Analysis Years'!W194:W211)</f>
        <v>0</v>
      </c>
      <c r="X42" s="221">
        <f>SUM('6 - Analysis Years'!X194:X211)</f>
        <v>0</v>
      </c>
      <c r="Y42" s="221">
        <f>SUM('6 - Analysis Years'!Y194:Y211)</f>
        <v>0</v>
      </c>
      <c r="Z42" s="221">
        <f>SUM('6 - Analysis Years'!Z194:Z211)</f>
        <v>0</v>
      </c>
      <c r="AA42" s="221">
        <f>SUM('6 - Analysis Years'!AA194:AA211)</f>
        <v>0</v>
      </c>
      <c r="AB42" s="221">
        <f>SUM('6 - Analysis Years'!AB194:AB211)</f>
        <v>0</v>
      </c>
      <c r="AC42" s="221">
        <f>SUM('6 - Analysis Years'!AC194:AC211)</f>
        <v>0</v>
      </c>
      <c r="AD42" s="221">
        <f>SUM('6 - Analysis Years'!AD194:AD211)</f>
        <v>0</v>
      </c>
      <c r="AE42" s="221">
        <f>SUM('6 - Analysis Years'!AE194:AE211)</f>
        <v>0</v>
      </c>
      <c r="AF42" s="221">
        <f>SUM('6 - Analysis Years'!AF194:AF211)</f>
        <v>0</v>
      </c>
      <c r="AG42" s="221">
        <f>SUM('6 - Analysis Years'!AG194:AG211)</f>
        <v>0</v>
      </c>
      <c r="AH42" s="221">
        <f>SUM('6 - Analysis Years'!AH194:AH211)</f>
        <v>0</v>
      </c>
      <c r="AI42" s="221">
        <f>SUM('6 - Analysis Years'!AI194:AI211)</f>
        <v>0</v>
      </c>
      <c r="AJ42" s="221">
        <f>SUM('6 - Analysis Years'!AJ194:AJ211)</f>
        <v>0</v>
      </c>
      <c r="AK42" s="221">
        <f>SUM('6 - Analysis Years'!AK194:AK211)</f>
        <v>0</v>
      </c>
      <c r="AL42" s="221">
        <f>SUM('6 - Analysis Years'!AL194:AL211)</f>
        <v>0</v>
      </c>
      <c r="AM42" s="221">
        <f>SUM('6 - Analysis Years'!AM194:AM211)</f>
        <v>0</v>
      </c>
      <c r="AN42" s="221">
        <f>SUM('6 - Analysis Years'!AN194:AN211)</f>
        <v>0</v>
      </c>
      <c r="AO42" s="221">
        <f>SUM('6 - Analysis Years'!AO194:AO211)</f>
        <v>0</v>
      </c>
      <c r="AP42" s="221">
        <f>SUM('6 - Analysis Years'!AP194:AP211)</f>
        <v>0</v>
      </c>
      <c r="AQ42" s="221">
        <f>SUM('6 - Analysis Years'!AQ194:AQ211)</f>
        <v>0</v>
      </c>
      <c r="AR42" s="221">
        <f>SUM('6 - Analysis Years'!AR194:AR211)</f>
        <v>0</v>
      </c>
      <c r="AS42" s="221">
        <f>SUM('6 - Analysis Years'!AS194:AS211)</f>
        <v>0</v>
      </c>
      <c r="AT42" s="221">
        <f>SUM('6 - Analysis Years'!AT194:AT211)</f>
        <v>0</v>
      </c>
      <c r="AU42" s="221">
        <f>SUM('6 - Analysis Years'!AU194:AU211)</f>
        <v>0</v>
      </c>
      <c r="AV42" s="221">
        <f>SUM('6 - Analysis Years'!AV194:AV211)</f>
        <v>0</v>
      </c>
      <c r="AW42" s="221">
        <f>SUM('6 - Analysis Years'!AW194:AW211)</f>
        <v>0</v>
      </c>
      <c r="AX42" s="221">
        <f>SUM('6 - Analysis Years'!AX194:AX211)</f>
        <v>0</v>
      </c>
      <c r="AY42" s="221">
        <f>SUM('6 - Analysis Years'!AY194:AY211)</f>
        <v>0</v>
      </c>
      <c r="AZ42" s="221">
        <f>SUM('6 - Analysis Years'!AZ194:AZ211)</f>
        <v>0</v>
      </c>
      <c r="BA42" s="221">
        <f>SUM('6 - Analysis Years'!BA194:BA211)</f>
        <v>0</v>
      </c>
      <c r="BB42" s="221">
        <f>SUM('6 - Analysis Years'!BB194:BB211)</f>
        <v>0</v>
      </c>
      <c r="BC42" s="221">
        <f>SUM('6 - Analysis Years'!BC194:BC211)</f>
        <v>0</v>
      </c>
      <c r="BD42" s="221">
        <f>SUM('6 - Analysis Years'!BD194:BD211)</f>
        <v>0</v>
      </c>
      <c r="BE42" s="221">
        <f>SUM('6 - Analysis Years'!BE194:BE211)</f>
        <v>0</v>
      </c>
      <c r="BF42" s="210"/>
    </row>
    <row r="43" spans="1:58" s="151" customFormat="1" ht="16">
      <c r="A43" s="169"/>
      <c r="B43" s="185"/>
      <c r="C43" s="225"/>
      <c r="D43" s="154"/>
      <c r="E43" s="240"/>
      <c r="F43" s="226"/>
      <c r="G43" s="227"/>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10"/>
    </row>
    <row r="44" spans="1:58" s="151" customFormat="1" ht="16">
      <c r="A44" s="207" t="s">
        <v>40</v>
      </c>
      <c r="B44" s="207" t="s">
        <v>40</v>
      </c>
      <c r="C44" s="207" t="s">
        <v>40</v>
      </c>
      <c r="D44" s="207" t="s">
        <v>40</v>
      </c>
      <c r="E44" s="241" t="s">
        <v>40</v>
      </c>
      <c r="F44" s="207" t="s">
        <v>40</v>
      </c>
      <c r="G44" s="207" t="s">
        <v>40</v>
      </c>
      <c r="H44" s="241" t="s">
        <v>40</v>
      </c>
      <c r="I44" s="241" t="s">
        <v>40</v>
      </c>
      <c r="J44" s="241" t="s">
        <v>40</v>
      </c>
      <c r="K44" s="241" t="s">
        <v>40</v>
      </c>
      <c r="L44" s="241" t="s">
        <v>40</v>
      </c>
      <c r="M44" s="241" t="s">
        <v>40</v>
      </c>
      <c r="N44" s="241" t="s">
        <v>40</v>
      </c>
      <c r="O44" s="241" t="s">
        <v>40</v>
      </c>
      <c r="P44" s="241" t="s">
        <v>40</v>
      </c>
      <c r="Q44" s="241" t="s">
        <v>40</v>
      </c>
      <c r="R44" s="241" t="s">
        <v>40</v>
      </c>
      <c r="S44" s="241" t="s">
        <v>40</v>
      </c>
      <c r="T44" s="241" t="s">
        <v>40</v>
      </c>
      <c r="U44" s="241" t="s">
        <v>40</v>
      </c>
      <c r="V44" s="241" t="s">
        <v>40</v>
      </c>
      <c r="W44" s="241" t="s">
        <v>40</v>
      </c>
      <c r="X44" s="241" t="s">
        <v>40</v>
      </c>
      <c r="Y44" s="241" t="s">
        <v>40</v>
      </c>
      <c r="Z44" s="241" t="s">
        <v>40</v>
      </c>
      <c r="AA44" s="241" t="s">
        <v>40</v>
      </c>
      <c r="AB44" s="241" t="s">
        <v>40</v>
      </c>
      <c r="AC44" s="241" t="s">
        <v>40</v>
      </c>
      <c r="AD44" s="241" t="s">
        <v>40</v>
      </c>
      <c r="AE44" s="241" t="s">
        <v>40</v>
      </c>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10"/>
    </row>
    <row r="45" spans="1:58" s="151" customFormat="1" ht="16">
      <c r="A45" s="207" t="s">
        <v>40</v>
      </c>
      <c r="B45" s="208"/>
      <c r="C45" s="208"/>
      <c r="D45" s="231"/>
      <c r="E45" s="242"/>
      <c r="F45" s="209"/>
      <c r="G45" s="209"/>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10"/>
    </row>
    <row r="46" spans="1:58" s="151" customFormat="1" ht="16">
      <c r="A46" s="169"/>
      <c r="B46" s="185"/>
      <c r="C46" s="189"/>
      <c r="D46" s="171"/>
      <c r="E46" s="239"/>
      <c r="F46" s="172"/>
      <c r="G46" s="172"/>
      <c r="H46" s="226"/>
      <c r="I46" s="226"/>
      <c r="J46" s="226"/>
      <c r="K46" s="226"/>
      <c r="L46" s="226"/>
      <c r="M46" s="226"/>
      <c r="N46" s="226"/>
      <c r="O46" s="226"/>
      <c r="P46" s="226"/>
      <c r="Q46" s="226"/>
      <c r="R46" s="226"/>
      <c r="S46" s="226"/>
      <c r="T46" s="226"/>
      <c r="U46" s="226"/>
      <c r="V46" s="226"/>
      <c r="W46" s="226"/>
      <c r="X46" s="226"/>
      <c r="Y46" s="226"/>
      <c r="Z46" s="226"/>
      <c r="AA46" s="226"/>
      <c r="AB46" s="226"/>
      <c r="AC46" s="226"/>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10"/>
    </row>
    <row r="47" spans="1:58" s="151" customFormat="1" ht="16">
      <c r="A47" s="169"/>
      <c r="B47" s="157" t="s">
        <v>127</v>
      </c>
      <c r="C47" s="157"/>
      <c r="D47" s="157"/>
      <c r="E47" s="244"/>
      <c r="F47" s="157"/>
      <c r="G47" s="157"/>
      <c r="H47" s="244"/>
      <c r="I47" s="244"/>
      <c r="J47" s="244"/>
      <c r="K47" s="244"/>
      <c r="L47" s="244"/>
      <c r="M47" s="244"/>
      <c r="N47" s="244"/>
      <c r="O47" s="244"/>
      <c r="P47" s="244"/>
      <c r="Q47" s="244"/>
      <c r="R47" s="244"/>
      <c r="S47" s="244"/>
      <c r="T47" s="245"/>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10"/>
    </row>
    <row r="48" spans="1:58" s="151" customFormat="1" ht="16">
      <c r="A48" s="169"/>
      <c r="B48" s="185"/>
      <c r="C48" s="189"/>
      <c r="D48" s="171"/>
      <c r="E48" s="239"/>
      <c r="F48" s="172"/>
      <c r="G48" s="172"/>
      <c r="H48" s="226"/>
      <c r="I48" s="226"/>
      <c r="J48" s="226"/>
      <c r="K48" s="226"/>
      <c r="L48" s="226"/>
      <c r="M48" s="226"/>
      <c r="N48" s="226"/>
      <c r="O48" s="226"/>
      <c r="P48" s="226"/>
      <c r="Q48" s="226"/>
      <c r="R48" s="226"/>
      <c r="S48" s="226"/>
      <c r="T48" s="226"/>
      <c r="U48" s="226"/>
      <c r="V48" s="226"/>
      <c r="W48" s="226"/>
      <c r="X48" s="226"/>
      <c r="Y48" s="226"/>
      <c r="Z48" s="226"/>
      <c r="AA48" s="226"/>
      <c r="AB48" s="226"/>
      <c r="AC48" s="226"/>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10"/>
    </row>
    <row r="49" spans="1:58" s="151" customFormat="1" ht="16">
      <c r="A49" s="169"/>
      <c r="B49" s="173" t="str">
        <f>altern1</f>
        <v>Name of Alternative 1</v>
      </c>
      <c r="C49" s="173"/>
      <c r="D49" s="212"/>
      <c r="E49" s="246"/>
      <c r="F49" s="212"/>
      <c r="G49" s="212"/>
      <c r="H49" s="224"/>
      <c r="I49" s="224"/>
      <c r="J49" s="224"/>
      <c r="K49" s="224"/>
      <c r="L49" s="224"/>
      <c r="M49" s="224"/>
      <c r="N49" s="224"/>
      <c r="O49" s="224"/>
      <c r="P49" s="224"/>
      <c r="Q49" s="224"/>
      <c r="R49" s="224"/>
      <c r="S49" s="224"/>
      <c r="T49" s="224"/>
      <c r="U49" s="224"/>
      <c r="V49" s="224"/>
      <c r="W49" s="224"/>
      <c r="X49" s="224"/>
      <c r="Y49" s="224"/>
      <c r="Z49" s="224"/>
      <c r="AA49" s="224"/>
      <c r="AB49" s="224"/>
      <c r="AC49" s="224"/>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10"/>
    </row>
    <row r="50" spans="1:58" s="151" customFormat="1" ht="19.5" customHeight="1">
      <c r="A50" s="169"/>
      <c r="C50" s="215"/>
      <c r="D50" s="233"/>
      <c r="E50" s="248"/>
      <c r="F50" s="216"/>
      <c r="G50" s="172"/>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10"/>
    </row>
    <row r="51" spans="1:58" s="151" customFormat="1" ht="16">
      <c r="A51" s="169"/>
      <c r="B51" s="189"/>
      <c r="C51" s="218" t="s">
        <v>18</v>
      </c>
      <c r="D51" s="233"/>
      <c r="E51" s="249"/>
      <c r="F51" s="219">
        <f>SUM(H51:BE51)</f>
        <v>0</v>
      </c>
      <c r="G51" s="220"/>
      <c r="H51" s="221">
        <f t="shared" ref="H51:AF51" si="179">H18*H$10</f>
        <v>0</v>
      </c>
      <c r="I51" s="221">
        <f t="shared" si="179"/>
        <v>0</v>
      </c>
      <c r="J51" s="221">
        <f t="shared" si="179"/>
        <v>0</v>
      </c>
      <c r="K51" s="221">
        <f t="shared" si="179"/>
        <v>0</v>
      </c>
      <c r="L51" s="221">
        <f t="shared" si="179"/>
        <v>0</v>
      </c>
      <c r="M51" s="221">
        <f t="shared" si="179"/>
        <v>0</v>
      </c>
      <c r="N51" s="221">
        <f t="shared" si="179"/>
        <v>0</v>
      </c>
      <c r="O51" s="221">
        <f t="shared" si="179"/>
        <v>0</v>
      </c>
      <c r="P51" s="221">
        <f t="shared" si="179"/>
        <v>0</v>
      </c>
      <c r="Q51" s="221">
        <f t="shared" si="179"/>
        <v>0</v>
      </c>
      <c r="R51" s="221">
        <f t="shared" si="179"/>
        <v>0</v>
      </c>
      <c r="S51" s="221">
        <f t="shared" si="179"/>
        <v>0</v>
      </c>
      <c r="T51" s="221">
        <f t="shared" si="179"/>
        <v>0</v>
      </c>
      <c r="U51" s="221">
        <f t="shared" si="179"/>
        <v>0</v>
      </c>
      <c r="V51" s="221">
        <f t="shared" si="179"/>
        <v>0</v>
      </c>
      <c r="W51" s="221">
        <f t="shared" si="179"/>
        <v>0</v>
      </c>
      <c r="X51" s="221">
        <f t="shared" si="179"/>
        <v>0</v>
      </c>
      <c r="Y51" s="221">
        <f t="shared" si="179"/>
        <v>0</v>
      </c>
      <c r="Z51" s="221">
        <f t="shared" si="179"/>
        <v>0</v>
      </c>
      <c r="AA51" s="221">
        <f t="shared" si="179"/>
        <v>0</v>
      </c>
      <c r="AB51" s="221">
        <f t="shared" si="179"/>
        <v>0</v>
      </c>
      <c r="AC51" s="221">
        <f t="shared" si="179"/>
        <v>0</v>
      </c>
      <c r="AD51" s="221">
        <f t="shared" si="179"/>
        <v>0</v>
      </c>
      <c r="AE51" s="221">
        <f t="shared" si="179"/>
        <v>0</v>
      </c>
      <c r="AF51" s="221">
        <f t="shared" si="179"/>
        <v>0</v>
      </c>
      <c r="AG51" s="221">
        <f t="shared" ref="AG51:BE51" si="180">AG18*AG$10</f>
        <v>0</v>
      </c>
      <c r="AH51" s="221">
        <f t="shared" si="180"/>
        <v>0</v>
      </c>
      <c r="AI51" s="221">
        <f t="shared" si="180"/>
        <v>0</v>
      </c>
      <c r="AJ51" s="221">
        <f t="shared" si="180"/>
        <v>0</v>
      </c>
      <c r="AK51" s="221">
        <f t="shared" si="180"/>
        <v>0</v>
      </c>
      <c r="AL51" s="221">
        <f t="shared" si="180"/>
        <v>0</v>
      </c>
      <c r="AM51" s="221">
        <f t="shared" si="180"/>
        <v>0</v>
      </c>
      <c r="AN51" s="221">
        <f t="shared" si="180"/>
        <v>0</v>
      </c>
      <c r="AO51" s="221">
        <f t="shared" si="180"/>
        <v>0</v>
      </c>
      <c r="AP51" s="221">
        <f t="shared" si="180"/>
        <v>0</v>
      </c>
      <c r="AQ51" s="221">
        <f t="shared" si="180"/>
        <v>0</v>
      </c>
      <c r="AR51" s="221">
        <f t="shared" si="180"/>
        <v>0</v>
      </c>
      <c r="AS51" s="221">
        <f t="shared" si="180"/>
        <v>0</v>
      </c>
      <c r="AT51" s="221">
        <f t="shared" si="180"/>
        <v>0</v>
      </c>
      <c r="AU51" s="221">
        <f t="shared" si="180"/>
        <v>0</v>
      </c>
      <c r="AV51" s="221">
        <f t="shared" si="180"/>
        <v>0</v>
      </c>
      <c r="AW51" s="221">
        <f t="shared" si="180"/>
        <v>0</v>
      </c>
      <c r="AX51" s="221">
        <f t="shared" si="180"/>
        <v>0</v>
      </c>
      <c r="AY51" s="221">
        <f t="shared" si="180"/>
        <v>0</v>
      </c>
      <c r="AZ51" s="221">
        <f t="shared" si="180"/>
        <v>0</v>
      </c>
      <c r="BA51" s="221">
        <f t="shared" si="180"/>
        <v>0</v>
      </c>
      <c r="BB51" s="221">
        <f t="shared" si="180"/>
        <v>0</v>
      </c>
      <c r="BC51" s="221">
        <f t="shared" si="180"/>
        <v>0</v>
      </c>
      <c r="BD51" s="221">
        <f t="shared" si="180"/>
        <v>0</v>
      </c>
      <c r="BE51" s="221">
        <f t="shared" si="180"/>
        <v>0</v>
      </c>
      <c r="BF51" s="210"/>
    </row>
    <row r="52" spans="1:58" s="151" customFormat="1" ht="16">
      <c r="A52" s="169"/>
      <c r="B52" s="189"/>
      <c r="C52" s="218" t="s">
        <v>19</v>
      </c>
      <c r="D52" s="233"/>
      <c r="E52" s="249"/>
      <c r="F52" s="219">
        <f t="shared" ref="F52:F54" si="181">SUM(H52:BE52)</f>
        <v>0</v>
      </c>
      <c r="G52" s="220"/>
      <c r="H52" s="221">
        <f t="shared" ref="H52:AF52" si="182">H19*H$10</f>
        <v>0</v>
      </c>
      <c r="I52" s="221">
        <f t="shared" si="182"/>
        <v>0</v>
      </c>
      <c r="J52" s="221">
        <f t="shared" si="182"/>
        <v>0</v>
      </c>
      <c r="K52" s="221">
        <f t="shared" si="182"/>
        <v>0</v>
      </c>
      <c r="L52" s="221">
        <f t="shared" si="182"/>
        <v>0</v>
      </c>
      <c r="M52" s="221">
        <f t="shared" si="182"/>
        <v>0</v>
      </c>
      <c r="N52" s="221">
        <f t="shared" si="182"/>
        <v>0</v>
      </c>
      <c r="O52" s="221">
        <f t="shared" si="182"/>
        <v>0</v>
      </c>
      <c r="P52" s="221">
        <f t="shared" si="182"/>
        <v>0</v>
      </c>
      <c r="Q52" s="221">
        <f t="shared" si="182"/>
        <v>0</v>
      </c>
      <c r="R52" s="221">
        <f t="shared" si="182"/>
        <v>0</v>
      </c>
      <c r="S52" s="221">
        <f t="shared" si="182"/>
        <v>0</v>
      </c>
      <c r="T52" s="221">
        <f t="shared" si="182"/>
        <v>0</v>
      </c>
      <c r="U52" s="221">
        <f t="shared" si="182"/>
        <v>0</v>
      </c>
      <c r="V52" s="221">
        <f t="shared" si="182"/>
        <v>0</v>
      </c>
      <c r="W52" s="221">
        <f t="shared" si="182"/>
        <v>0</v>
      </c>
      <c r="X52" s="221">
        <f t="shared" si="182"/>
        <v>0</v>
      </c>
      <c r="Y52" s="221">
        <f t="shared" si="182"/>
        <v>0</v>
      </c>
      <c r="Z52" s="221">
        <f t="shared" si="182"/>
        <v>0</v>
      </c>
      <c r="AA52" s="221">
        <f t="shared" si="182"/>
        <v>0</v>
      </c>
      <c r="AB52" s="221">
        <f t="shared" si="182"/>
        <v>0</v>
      </c>
      <c r="AC52" s="221">
        <f t="shared" si="182"/>
        <v>0</v>
      </c>
      <c r="AD52" s="221">
        <f t="shared" si="182"/>
        <v>0</v>
      </c>
      <c r="AE52" s="221">
        <f t="shared" si="182"/>
        <v>0</v>
      </c>
      <c r="AF52" s="221">
        <f t="shared" si="182"/>
        <v>0</v>
      </c>
      <c r="AG52" s="221">
        <f t="shared" ref="AG52:BE52" si="183">AG19*AG$10</f>
        <v>0</v>
      </c>
      <c r="AH52" s="221">
        <f t="shared" si="183"/>
        <v>0</v>
      </c>
      <c r="AI52" s="221">
        <f t="shared" si="183"/>
        <v>0</v>
      </c>
      <c r="AJ52" s="221">
        <f t="shared" si="183"/>
        <v>0</v>
      </c>
      <c r="AK52" s="221">
        <f t="shared" si="183"/>
        <v>0</v>
      </c>
      <c r="AL52" s="221">
        <f t="shared" si="183"/>
        <v>0</v>
      </c>
      <c r="AM52" s="221">
        <f t="shared" si="183"/>
        <v>0</v>
      </c>
      <c r="AN52" s="221">
        <f t="shared" si="183"/>
        <v>0</v>
      </c>
      <c r="AO52" s="221">
        <f t="shared" si="183"/>
        <v>0</v>
      </c>
      <c r="AP52" s="221">
        <f t="shared" si="183"/>
        <v>0</v>
      </c>
      <c r="AQ52" s="221">
        <f t="shared" si="183"/>
        <v>0</v>
      </c>
      <c r="AR52" s="221">
        <f t="shared" si="183"/>
        <v>0</v>
      </c>
      <c r="AS52" s="221">
        <f t="shared" si="183"/>
        <v>0</v>
      </c>
      <c r="AT52" s="221">
        <f t="shared" si="183"/>
        <v>0</v>
      </c>
      <c r="AU52" s="221">
        <f t="shared" si="183"/>
        <v>0</v>
      </c>
      <c r="AV52" s="221">
        <f t="shared" si="183"/>
        <v>0</v>
      </c>
      <c r="AW52" s="221">
        <f t="shared" si="183"/>
        <v>0</v>
      </c>
      <c r="AX52" s="221">
        <f t="shared" si="183"/>
        <v>0</v>
      </c>
      <c r="AY52" s="221">
        <f t="shared" si="183"/>
        <v>0</v>
      </c>
      <c r="AZ52" s="221">
        <f t="shared" si="183"/>
        <v>0</v>
      </c>
      <c r="BA52" s="221">
        <f t="shared" si="183"/>
        <v>0</v>
      </c>
      <c r="BB52" s="221">
        <f t="shared" si="183"/>
        <v>0</v>
      </c>
      <c r="BC52" s="221">
        <f t="shared" si="183"/>
        <v>0</v>
      </c>
      <c r="BD52" s="221">
        <f t="shared" si="183"/>
        <v>0</v>
      </c>
      <c r="BE52" s="221">
        <f t="shared" si="183"/>
        <v>0</v>
      </c>
      <c r="BF52" s="210"/>
    </row>
    <row r="53" spans="1:58" s="151" customFormat="1" ht="16">
      <c r="A53" s="169"/>
      <c r="B53" s="189"/>
      <c r="C53" s="218" t="s">
        <v>20</v>
      </c>
      <c r="D53" s="233"/>
      <c r="E53" s="249"/>
      <c r="F53" s="219">
        <f t="shared" si="181"/>
        <v>0</v>
      </c>
      <c r="G53" s="220"/>
      <c r="H53" s="221">
        <f t="shared" ref="H53:AF53" si="184">H20*H$10</f>
        <v>0</v>
      </c>
      <c r="I53" s="221">
        <f t="shared" si="184"/>
        <v>0</v>
      </c>
      <c r="J53" s="221">
        <f t="shared" si="184"/>
        <v>0</v>
      </c>
      <c r="K53" s="221">
        <f t="shared" si="184"/>
        <v>0</v>
      </c>
      <c r="L53" s="221">
        <f t="shared" si="184"/>
        <v>0</v>
      </c>
      <c r="M53" s="221">
        <f t="shared" si="184"/>
        <v>0</v>
      </c>
      <c r="N53" s="221">
        <f t="shared" si="184"/>
        <v>0</v>
      </c>
      <c r="O53" s="221">
        <f t="shared" si="184"/>
        <v>0</v>
      </c>
      <c r="P53" s="221">
        <f t="shared" si="184"/>
        <v>0</v>
      </c>
      <c r="Q53" s="221">
        <f t="shared" si="184"/>
        <v>0</v>
      </c>
      <c r="R53" s="221">
        <f t="shared" si="184"/>
        <v>0</v>
      </c>
      <c r="S53" s="221">
        <f t="shared" si="184"/>
        <v>0</v>
      </c>
      <c r="T53" s="221">
        <f t="shared" si="184"/>
        <v>0</v>
      </c>
      <c r="U53" s="221">
        <f t="shared" si="184"/>
        <v>0</v>
      </c>
      <c r="V53" s="221">
        <f t="shared" si="184"/>
        <v>0</v>
      </c>
      <c r="W53" s="221">
        <f t="shared" si="184"/>
        <v>0</v>
      </c>
      <c r="X53" s="221">
        <f t="shared" si="184"/>
        <v>0</v>
      </c>
      <c r="Y53" s="221">
        <f t="shared" si="184"/>
        <v>0</v>
      </c>
      <c r="Z53" s="221">
        <f t="shared" si="184"/>
        <v>0</v>
      </c>
      <c r="AA53" s="221">
        <f t="shared" si="184"/>
        <v>0</v>
      </c>
      <c r="AB53" s="221">
        <f t="shared" si="184"/>
        <v>0</v>
      </c>
      <c r="AC53" s="221">
        <f t="shared" si="184"/>
        <v>0</v>
      </c>
      <c r="AD53" s="221">
        <f t="shared" si="184"/>
        <v>0</v>
      </c>
      <c r="AE53" s="221">
        <f t="shared" si="184"/>
        <v>0</v>
      </c>
      <c r="AF53" s="221">
        <f t="shared" si="184"/>
        <v>0</v>
      </c>
      <c r="AG53" s="221">
        <f t="shared" ref="AG53:BE53" si="185">AG20*AG$10</f>
        <v>0</v>
      </c>
      <c r="AH53" s="221">
        <f t="shared" si="185"/>
        <v>0</v>
      </c>
      <c r="AI53" s="221">
        <f t="shared" si="185"/>
        <v>0</v>
      </c>
      <c r="AJ53" s="221">
        <f t="shared" si="185"/>
        <v>0</v>
      </c>
      <c r="AK53" s="221">
        <f t="shared" si="185"/>
        <v>0</v>
      </c>
      <c r="AL53" s="221">
        <f t="shared" si="185"/>
        <v>0</v>
      </c>
      <c r="AM53" s="221">
        <f t="shared" si="185"/>
        <v>0</v>
      </c>
      <c r="AN53" s="221">
        <f t="shared" si="185"/>
        <v>0</v>
      </c>
      <c r="AO53" s="221">
        <f t="shared" si="185"/>
        <v>0</v>
      </c>
      <c r="AP53" s="221">
        <f t="shared" si="185"/>
        <v>0</v>
      </c>
      <c r="AQ53" s="221">
        <f t="shared" si="185"/>
        <v>0</v>
      </c>
      <c r="AR53" s="221">
        <f t="shared" si="185"/>
        <v>0</v>
      </c>
      <c r="AS53" s="221">
        <f t="shared" si="185"/>
        <v>0</v>
      </c>
      <c r="AT53" s="221">
        <f t="shared" si="185"/>
        <v>0</v>
      </c>
      <c r="AU53" s="221">
        <f t="shared" si="185"/>
        <v>0</v>
      </c>
      <c r="AV53" s="221">
        <f t="shared" si="185"/>
        <v>0</v>
      </c>
      <c r="AW53" s="221">
        <f t="shared" si="185"/>
        <v>0</v>
      </c>
      <c r="AX53" s="221">
        <f t="shared" si="185"/>
        <v>0</v>
      </c>
      <c r="AY53" s="221">
        <f t="shared" si="185"/>
        <v>0</v>
      </c>
      <c r="AZ53" s="221">
        <f t="shared" si="185"/>
        <v>0</v>
      </c>
      <c r="BA53" s="221">
        <f t="shared" si="185"/>
        <v>0</v>
      </c>
      <c r="BB53" s="221">
        <f t="shared" si="185"/>
        <v>0</v>
      </c>
      <c r="BC53" s="221">
        <f t="shared" si="185"/>
        <v>0</v>
      </c>
      <c r="BD53" s="221">
        <f t="shared" si="185"/>
        <v>0</v>
      </c>
      <c r="BE53" s="221">
        <f t="shared" si="185"/>
        <v>0</v>
      </c>
      <c r="BF53" s="210"/>
    </row>
    <row r="54" spans="1:58" s="151" customFormat="1" ht="16">
      <c r="A54" s="169"/>
      <c r="B54" s="189"/>
      <c r="C54" s="218" t="s">
        <v>22</v>
      </c>
      <c r="D54" s="233"/>
      <c r="E54" s="249"/>
      <c r="F54" s="219">
        <f t="shared" si="181"/>
        <v>0</v>
      </c>
      <c r="G54" s="222"/>
      <c r="H54" s="221">
        <f t="shared" ref="H54:AF54" si="186">H21*H$10</f>
        <v>0</v>
      </c>
      <c r="I54" s="221">
        <f t="shared" si="186"/>
        <v>0</v>
      </c>
      <c r="J54" s="221">
        <f t="shared" si="186"/>
        <v>0</v>
      </c>
      <c r="K54" s="221">
        <f t="shared" si="186"/>
        <v>0</v>
      </c>
      <c r="L54" s="221">
        <f t="shared" si="186"/>
        <v>0</v>
      </c>
      <c r="M54" s="221">
        <f t="shared" si="186"/>
        <v>0</v>
      </c>
      <c r="N54" s="221">
        <f t="shared" si="186"/>
        <v>0</v>
      </c>
      <c r="O54" s="221">
        <f t="shared" si="186"/>
        <v>0</v>
      </c>
      <c r="P54" s="221">
        <f t="shared" si="186"/>
        <v>0</v>
      </c>
      <c r="Q54" s="221">
        <f t="shared" si="186"/>
        <v>0</v>
      </c>
      <c r="R54" s="221">
        <f t="shared" si="186"/>
        <v>0</v>
      </c>
      <c r="S54" s="221">
        <f t="shared" si="186"/>
        <v>0</v>
      </c>
      <c r="T54" s="221">
        <f t="shared" si="186"/>
        <v>0</v>
      </c>
      <c r="U54" s="221">
        <f t="shared" si="186"/>
        <v>0</v>
      </c>
      <c r="V54" s="221">
        <f t="shared" si="186"/>
        <v>0</v>
      </c>
      <c r="W54" s="221">
        <f t="shared" si="186"/>
        <v>0</v>
      </c>
      <c r="X54" s="221">
        <f t="shared" si="186"/>
        <v>0</v>
      </c>
      <c r="Y54" s="221">
        <f t="shared" si="186"/>
        <v>0</v>
      </c>
      <c r="Z54" s="221">
        <f t="shared" si="186"/>
        <v>0</v>
      </c>
      <c r="AA54" s="221">
        <f t="shared" si="186"/>
        <v>0</v>
      </c>
      <c r="AB54" s="221">
        <f t="shared" si="186"/>
        <v>0</v>
      </c>
      <c r="AC54" s="221">
        <f t="shared" si="186"/>
        <v>0</v>
      </c>
      <c r="AD54" s="221">
        <f t="shared" si="186"/>
        <v>0</v>
      </c>
      <c r="AE54" s="221">
        <f t="shared" si="186"/>
        <v>0</v>
      </c>
      <c r="AF54" s="221">
        <f t="shared" si="186"/>
        <v>0</v>
      </c>
      <c r="AG54" s="221">
        <f t="shared" ref="AG54:BE54" si="187">AG21*AG$10</f>
        <v>0</v>
      </c>
      <c r="AH54" s="221">
        <f t="shared" si="187"/>
        <v>0</v>
      </c>
      <c r="AI54" s="221">
        <f t="shared" si="187"/>
        <v>0</v>
      </c>
      <c r="AJ54" s="221">
        <f t="shared" si="187"/>
        <v>0</v>
      </c>
      <c r="AK54" s="221">
        <f t="shared" si="187"/>
        <v>0</v>
      </c>
      <c r="AL54" s="221">
        <f t="shared" si="187"/>
        <v>0</v>
      </c>
      <c r="AM54" s="221">
        <f t="shared" si="187"/>
        <v>0</v>
      </c>
      <c r="AN54" s="221">
        <f t="shared" si="187"/>
        <v>0</v>
      </c>
      <c r="AO54" s="221">
        <f t="shared" si="187"/>
        <v>0</v>
      </c>
      <c r="AP54" s="221">
        <f t="shared" si="187"/>
        <v>0</v>
      </c>
      <c r="AQ54" s="221">
        <f t="shared" si="187"/>
        <v>0</v>
      </c>
      <c r="AR54" s="221">
        <f t="shared" si="187"/>
        <v>0</v>
      </c>
      <c r="AS54" s="221">
        <f t="shared" si="187"/>
        <v>0</v>
      </c>
      <c r="AT54" s="221">
        <f t="shared" si="187"/>
        <v>0</v>
      </c>
      <c r="AU54" s="221">
        <f t="shared" si="187"/>
        <v>0</v>
      </c>
      <c r="AV54" s="221">
        <f t="shared" si="187"/>
        <v>0</v>
      </c>
      <c r="AW54" s="221">
        <f t="shared" si="187"/>
        <v>0</v>
      </c>
      <c r="AX54" s="221">
        <f t="shared" si="187"/>
        <v>0</v>
      </c>
      <c r="AY54" s="221">
        <f t="shared" si="187"/>
        <v>0</v>
      </c>
      <c r="AZ54" s="221">
        <f t="shared" si="187"/>
        <v>0</v>
      </c>
      <c r="BA54" s="221">
        <f t="shared" si="187"/>
        <v>0</v>
      </c>
      <c r="BB54" s="221">
        <f t="shared" si="187"/>
        <v>0</v>
      </c>
      <c r="BC54" s="221">
        <f t="shared" si="187"/>
        <v>0</v>
      </c>
      <c r="BD54" s="221">
        <f t="shared" si="187"/>
        <v>0</v>
      </c>
      <c r="BE54" s="221">
        <f t="shared" si="187"/>
        <v>0</v>
      </c>
      <c r="BF54" s="210"/>
    </row>
    <row r="55" spans="1:58" s="151" customFormat="1" ht="16">
      <c r="A55" s="169"/>
      <c r="B55" s="189"/>
      <c r="C55" s="215"/>
      <c r="D55" s="232"/>
      <c r="E55" s="239"/>
      <c r="F55" s="204"/>
      <c r="G55" s="223"/>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c r="AN55" s="195"/>
      <c r="AO55" s="195"/>
      <c r="AP55" s="195"/>
      <c r="AQ55" s="195"/>
      <c r="AR55" s="195"/>
      <c r="AS55" s="195"/>
      <c r="AT55" s="195"/>
      <c r="AU55" s="195"/>
      <c r="AV55" s="195"/>
      <c r="AW55" s="195"/>
      <c r="AX55" s="195"/>
      <c r="AY55" s="195"/>
      <c r="AZ55" s="195"/>
      <c r="BA55" s="195"/>
      <c r="BB55" s="195"/>
      <c r="BC55" s="195"/>
      <c r="BD55" s="195"/>
      <c r="BE55" s="195"/>
      <c r="BF55" s="210"/>
    </row>
    <row r="56" spans="1:58" s="151" customFormat="1" ht="16">
      <c r="A56" s="169"/>
      <c r="B56" s="173" t="str">
        <f>altern2</f>
        <v>Name of Alternative 2</v>
      </c>
      <c r="C56" s="173"/>
      <c r="D56" s="173"/>
      <c r="E56" s="224"/>
      <c r="F56" s="173"/>
      <c r="G56" s="173"/>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224"/>
      <c r="AK56" s="224"/>
      <c r="AL56" s="224"/>
      <c r="AM56" s="224"/>
      <c r="AN56" s="224"/>
      <c r="AO56" s="224"/>
      <c r="AP56" s="224"/>
      <c r="AQ56" s="224"/>
      <c r="AR56" s="224"/>
      <c r="AS56" s="224"/>
      <c r="AT56" s="224"/>
      <c r="AU56" s="224"/>
      <c r="AV56" s="224"/>
      <c r="AW56" s="224"/>
      <c r="AX56" s="224"/>
      <c r="AY56" s="224"/>
      <c r="AZ56" s="224"/>
      <c r="BA56" s="224"/>
      <c r="BB56" s="224"/>
      <c r="BC56" s="224"/>
      <c r="BD56" s="224"/>
      <c r="BE56" s="224"/>
      <c r="BF56" s="210"/>
    </row>
    <row r="57" spans="1:58" s="151" customFormat="1" ht="16">
      <c r="A57" s="169"/>
      <c r="B57" s="189"/>
      <c r="C57" s="215"/>
      <c r="D57" s="232"/>
      <c r="E57" s="239"/>
      <c r="F57" s="204"/>
      <c r="G57" s="223"/>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5"/>
      <c r="AN57" s="195"/>
      <c r="AO57" s="195"/>
      <c r="AP57" s="195"/>
      <c r="AQ57" s="195"/>
      <c r="AR57" s="195"/>
      <c r="AS57" s="195"/>
      <c r="AT57" s="195"/>
      <c r="AU57" s="195"/>
      <c r="AV57" s="195"/>
      <c r="AW57" s="195"/>
      <c r="AX57" s="195"/>
      <c r="AY57" s="195"/>
      <c r="AZ57" s="195"/>
      <c r="BA57" s="195"/>
      <c r="BB57" s="195"/>
      <c r="BC57" s="195"/>
      <c r="BD57" s="195"/>
      <c r="BE57" s="195"/>
      <c r="BF57" s="210"/>
    </row>
    <row r="58" spans="1:58" s="151" customFormat="1" ht="16">
      <c r="A58" s="169"/>
      <c r="B58" s="189"/>
      <c r="C58" s="218" t="s">
        <v>18</v>
      </c>
      <c r="D58" s="232"/>
      <c r="E58" s="239"/>
      <c r="F58" s="219">
        <f>SUM(H58:BE58)</f>
        <v>0</v>
      </c>
      <c r="G58" s="223"/>
      <c r="H58" s="221">
        <f>H25*H$10</f>
        <v>0</v>
      </c>
      <c r="I58" s="221">
        <f t="shared" ref="I58:AF58" si="188">I25*I$10</f>
        <v>0</v>
      </c>
      <c r="J58" s="221">
        <f t="shared" si="188"/>
        <v>0</v>
      </c>
      <c r="K58" s="221">
        <f t="shared" si="188"/>
        <v>0</v>
      </c>
      <c r="L58" s="221">
        <f t="shared" si="188"/>
        <v>0</v>
      </c>
      <c r="M58" s="221">
        <f t="shared" si="188"/>
        <v>0</v>
      </c>
      <c r="N58" s="221">
        <f t="shared" si="188"/>
        <v>0</v>
      </c>
      <c r="O58" s="221">
        <f t="shared" si="188"/>
        <v>0</v>
      </c>
      <c r="P58" s="221">
        <f t="shared" si="188"/>
        <v>0</v>
      </c>
      <c r="Q58" s="221">
        <f t="shared" si="188"/>
        <v>0</v>
      </c>
      <c r="R58" s="221">
        <f t="shared" si="188"/>
        <v>0</v>
      </c>
      <c r="S58" s="221">
        <f t="shared" si="188"/>
        <v>0</v>
      </c>
      <c r="T58" s="221">
        <f t="shared" si="188"/>
        <v>0</v>
      </c>
      <c r="U58" s="221">
        <f t="shared" si="188"/>
        <v>0</v>
      </c>
      <c r="V58" s="221">
        <f t="shared" si="188"/>
        <v>0</v>
      </c>
      <c r="W58" s="221">
        <f t="shared" si="188"/>
        <v>0</v>
      </c>
      <c r="X58" s="221">
        <f t="shared" si="188"/>
        <v>0</v>
      </c>
      <c r="Y58" s="221">
        <f t="shared" si="188"/>
        <v>0</v>
      </c>
      <c r="Z58" s="221">
        <f t="shared" si="188"/>
        <v>0</v>
      </c>
      <c r="AA58" s="221">
        <f t="shared" si="188"/>
        <v>0</v>
      </c>
      <c r="AB58" s="221">
        <f t="shared" si="188"/>
        <v>0</v>
      </c>
      <c r="AC58" s="221">
        <f t="shared" si="188"/>
        <v>0</v>
      </c>
      <c r="AD58" s="221">
        <f t="shared" si="188"/>
        <v>0</v>
      </c>
      <c r="AE58" s="221">
        <f t="shared" si="188"/>
        <v>0</v>
      </c>
      <c r="AF58" s="221">
        <f t="shared" si="188"/>
        <v>0</v>
      </c>
      <c r="AG58" s="221">
        <f t="shared" ref="AG58:BE58" si="189">AG25*AG$10</f>
        <v>0</v>
      </c>
      <c r="AH58" s="221">
        <f t="shared" si="189"/>
        <v>0</v>
      </c>
      <c r="AI58" s="221">
        <f t="shared" si="189"/>
        <v>0</v>
      </c>
      <c r="AJ58" s="221">
        <f t="shared" si="189"/>
        <v>0</v>
      </c>
      <c r="AK58" s="221">
        <f t="shared" si="189"/>
        <v>0</v>
      </c>
      <c r="AL58" s="221">
        <f t="shared" si="189"/>
        <v>0</v>
      </c>
      <c r="AM58" s="221">
        <f t="shared" si="189"/>
        <v>0</v>
      </c>
      <c r="AN58" s="221">
        <f t="shared" si="189"/>
        <v>0</v>
      </c>
      <c r="AO58" s="221">
        <f t="shared" si="189"/>
        <v>0</v>
      </c>
      <c r="AP58" s="221">
        <f t="shared" si="189"/>
        <v>0</v>
      </c>
      <c r="AQ58" s="221">
        <f t="shared" si="189"/>
        <v>0</v>
      </c>
      <c r="AR58" s="221">
        <f t="shared" si="189"/>
        <v>0</v>
      </c>
      <c r="AS58" s="221">
        <f t="shared" si="189"/>
        <v>0</v>
      </c>
      <c r="AT58" s="221">
        <f t="shared" si="189"/>
        <v>0</v>
      </c>
      <c r="AU58" s="221">
        <f t="shared" si="189"/>
        <v>0</v>
      </c>
      <c r="AV58" s="221">
        <f t="shared" si="189"/>
        <v>0</v>
      </c>
      <c r="AW58" s="221">
        <f t="shared" si="189"/>
        <v>0</v>
      </c>
      <c r="AX58" s="221">
        <f t="shared" si="189"/>
        <v>0</v>
      </c>
      <c r="AY58" s="221">
        <f t="shared" si="189"/>
        <v>0</v>
      </c>
      <c r="AZ58" s="221">
        <f t="shared" si="189"/>
        <v>0</v>
      </c>
      <c r="BA58" s="221">
        <f t="shared" si="189"/>
        <v>0</v>
      </c>
      <c r="BB58" s="221">
        <f t="shared" si="189"/>
        <v>0</v>
      </c>
      <c r="BC58" s="221">
        <f t="shared" si="189"/>
        <v>0</v>
      </c>
      <c r="BD58" s="221">
        <f t="shared" si="189"/>
        <v>0</v>
      </c>
      <c r="BE58" s="221">
        <f t="shared" si="189"/>
        <v>0</v>
      </c>
      <c r="BF58" s="210"/>
    </row>
    <row r="59" spans="1:58" s="151" customFormat="1" ht="16">
      <c r="A59" s="169"/>
      <c r="B59" s="189"/>
      <c r="C59" s="218" t="s">
        <v>19</v>
      </c>
      <c r="D59" s="232"/>
      <c r="E59" s="239"/>
      <c r="F59" s="219">
        <f t="shared" ref="F59:F61" si="190">SUM(H59:BE59)</f>
        <v>0</v>
      </c>
      <c r="G59" s="223"/>
      <c r="H59" s="221">
        <f t="shared" ref="H59:AF59" si="191">H26*H$10</f>
        <v>0</v>
      </c>
      <c r="I59" s="221">
        <f t="shared" si="191"/>
        <v>0</v>
      </c>
      <c r="J59" s="221">
        <f t="shared" si="191"/>
        <v>0</v>
      </c>
      <c r="K59" s="221">
        <f t="shared" si="191"/>
        <v>0</v>
      </c>
      <c r="L59" s="221">
        <f t="shared" si="191"/>
        <v>0</v>
      </c>
      <c r="M59" s="221">
        <f t="shared" si="191"/>
        <v>0</v>
      </c>
      <c r="N59" s="221">
        <f t="shared" si="191"/>
        <v>0</v>
      </c>
      <c r="O59" s="221">
        <f t="shared" si="191"/>
        <v>0</v>
      </c>
      <c r="P59" s="221">
        <f t="shared" si="191"/>
        <v>0</v>
      </c>
      <c r="Q59" s="221">
        <f t="shared" si="191"/>
        <v>0</v>
      </c>
      <c r="R59" s="221">
        <f t="shared" si="191"/>
        <v>0</v>
      </c>
      <c r="S59" s="221">
        <f t="shared" si="191"/>
        <v>0</v>
      </c>
      <c r="T59" s="221">
        <f t="shared" si="191"/>
        <v>0</v>
      </c>
      <c r="U59" s="221">
        <f t="shared" si="191"/>
        <v>0</v>
      </c>
      <c r="V59" s="221">
        <f t="shared" si="191"/>
        <v>0</v>
      </c>
      <c r="W59" s="221">
        <f t="shared" si="191"/>
        <v>0</v>
      </c>
      <c r="X59" s="221">
        <f t="shared" si="191"/>
        <v>0</v>
      </c>
      <c r="Y59" s="221">
        <f t="shared" si="191"/>
        <v>0</v>
      </c>
      <c r="Z59" s="221">
        <f t="shared" si="191"/>
        <v>0</v>
      </c>
      <c r="AA59" s="221">
        <f t="shared" si="191"/>
        <v>0</v>
      </c>
      <c r="AB59" s="221">
        <f t="shared" si="191"/>
        <v>0</v>
      </c>
      <c r="AC59" s="221">
        <f t="shared" si="191"/>
        <v>0</v>
      </c>
      <c r="AD59" s="221">
        <f t="shared" si="191"/>
        <v>0</v>
      </c>
      <c r="AE59" s="221">
        <f t="shared" si="191"/>
        <v>0</v>
      </c>
      <c r="AF59" s="221">
        <f t="shared" si="191"/>
        <v>0</v>
      </c>
      <c r="AG59" s="221">
        <f t="shared" ref="AG59:BE59" si="192">AG26*AG$10</f>
        <v>0</v>
      </c>
      <c r="AH59" s="221">
        <f t="shared" si="192"/>
        <v>0</v>
      </c>
      <c r="AI59" s="221">
        <f t="shared" si="192"/>
        <v>0</v>
      </c>
      <c r="AJ59" s="221">
        <f t="shared" si="192"/>
        <v>0</v>
      </c>
      <c r="AK59" s="221">
        <f t="shared" si="192"/>
        <v>0</v>
      </c>
      <c r="AL59" s="221">
        <f t="shared" si="192"/>
        <v>0</v>
      </c>
      <c r="AM59" s="221">
        <f t="shared" si="192"/>
        <v>0</v>
      </c>
      <c r="AN59" s="221">
        <f t="shared" si="192"/>
        <v>0</v>
      </c>
      <c r="AO59" s="221">
        <f t="shared" si="192"/>
        <v>0</v>
      </c>
      <c r="AP59" s="221">
        <f t="shared" si="192"/>
        <v>0</v>
      </c>
      <c r="AQ59" s="221">
        <f t="shared" si="192"/>
        <v>0</v>
      </c>
      <c r="AR59" s="221">
        <f t="shared" si="192"/>
        <v>0</v>
      </c>
      <c r="AS59" s="221">
        <f t="shared" si="192"/>
        <v>0</v>
      </c>
      <c r="AT59" s="221">
        <f t="shared" si="192"/>
        <v>0</v>
      </c>
      <c r="AU59" s="221">
        <f t="shared" si="192"/>
        <v>0</v>
      </c>
      <c r="AV59" s="221">
        <f t="shared" si="192"/>
        <v>0</v>
      </c>
      <c r="AW59" s="221">
        <f t="shared" si="192"/>
        <v>0</v>
      </c>
      <c r="AX59" s="221">
        <f t="shared" si="192"/>
        <v>0</v>
      </c>
      <c r="AY59" s="221">
        <f t="shared" si="192"/>
        <v>0</v>
      </c>
      <c r="AZ59" s="221">
        <f t="shared" si="192"/>
        <v>0</v>
      </c>
      <c r="BA59" s="221">
        <f t="shared" si="192"/>
        <v>0</v>
      </c>
      <c r="BB59" s="221">
        <f t="shared" si="192"/>
        <v>0</v>
      </c>
      <c r="BC59" s="221">
        <f t="shared" si="192"/>
        <v>0</v>
      </c>
      <c r="BD59" s="221">
        <f t="shared" si="192"/>
        <v>0</v>
      </c>
      <c r="BE59" s="221">
        <f t="shared" si="192"/>
        <v>0</v>
      </c>
      <c r="BF59" s="210"/>
    </row>
    <row r="60" spans="1:58" s="151" customFormat="1" ht="16">
      <c r="A60" s="169"/>
      <c r="B60" s="189"/>
      <c r="C60" s="218" t="s">
        <v>20</v>
      </c>
      <c r="D60" s="232"/>
      <c r="E60" s="239"/>
      <c r="F60" s="219">
        <f t="shared" si="190"/>
        <v>0</v>
      </c>
      <c r="G60" s="223"/>
      <c r="H60" s="221">
        <f t="shared" ref="H60:AF60" si="193">H27*H$10</f>
        <v>0</v>
      </c>
      <c r="I60" s="221">
        <f t="shared" si="193"/>
        <v>0</v>
      </c>
      <c r="J60" s="221">
        <f t="shared" si="193"/>
        <v>0</v>
      </c>
      <c r="K60" s="221">
        <f t="shared" si="193"/>
        <v>0</v>
      </c>
      <c r="L60" s="221">
        <f t="shared" si="193"/>
        <v>0</v>
      </c>
      <c r="M60" s="221">
        <f t="shared" si="193"/>
        <v>0</v>
      </c>
      <c r="N60" s="221">
        <f t="shared" si="193"/>
        <v>0</v>
      </c>
      <c r="O60" s="221">
        <f t="shared" si="193"/>
        <v>0</v>
      </c>
      <c r="P60" s="221">
        <f t="shared" si="193"/>
        <v>0</v>
      </c>
      <c r="Q60" s="221">
        <f t="shared" si="193"/>
        <v>0</v>
      </c>
      <c r="R60" s="221">
        <f t="shared" si="193"/>
        <v>0</v>
      </c>
      <c r="S60" s="221">
        <f t="shared" si="193"/>
        <v>0</v>
      </c>
      <c r="T60" s="221">
        <f t="shared" si="193"/>
        <v>0</v>
      </c>
      <c r="U60" s="221">
        <f t="shared" si="193"/>
        <v>0</v>
      </c>
      <c r="V60" s="221">
        <f t="shared" si="193"/>
        <v>0</v>
      </c>
      <c r="W60" s="221">
        <f t="shared" si="193"/>
        <v>0</v>
      </c>
      <c r="X60" s="221">
        <f t="shared" si="193"/>
        <v>0</v>
      </c>
      <c r="Y60" s="221">
        <f t="shared" si="193"/>
        <v>0</v>
      </c>
      <c r="Z60" s="221">
        <f t="shared" si="193"/>
        <v>0</v>
      </c>
      <c r="AA60" s="221">
        <f t="shared" si="193"/>
        <v>0</v>
      </c>
      <c r="AB60" s="221">
        <f t="shared" si="193"/>
        <v>0</v>
      </c>
      <c r="AC60" s="221">
        <f t="shared" si="193"/>
        <v>0</v>
      </c>
      <c r="AD60" s="221">
        <f t="shared" si="193"/>
        <v>0</v>
      </c>
      <c r="AE60" s="221">
        <f t="shared" si="193"/>
        <v>0</v>
      </c>
      <c r="AF60" s="221">
        <f t="shared" si="193"/>
        <v>0</v>
      </c>
      <c r="AG60" s="221">
        <f t="shared" ref="AG60:BE60" si="194">AG27*AG$10</f>
        <v>0</v>
      </c>
      <c r="AH60" s="221">
        <f t="shared" si="194"/>
        <v>0</v>
      </c>
      <c r="AI60" s="221">
        <f t="shared" si="194"/>
        <v>0</v>
      </c>
      <c r="AJ60" s="221">
        <f t="shared" si="194"/>
        <v>0</v>
      </c>
      <c r="AK60" s="221">
        <f t="shared" si="194"/>
        <v>0</v>
      </c>
      <c r="AL60" s="221">
        <f t="shared" si="194"/>
        <v>0</v>
      </c>
      <c r="AM60" s="221">
        <f t="shared" si="194"/>
        <v>0</v>
      </c>
      <c r="AN60" s="221">
        <f t="shared" si="194"/>
        <v>0</v>
      </c>
      <c r="AO60" s="221">
        <f t="shared" si="194"/>
        <v>0</v>
      </c>
      <c r="AP60" s="221">
        <f t="shared" si="194"/>
        <v>0</v>
      </c>
      <c r="AQ60" s="221">
        <f t="shared" si="194"/>
        <v>0</v>
      </c>
      <c r="AR60" s="221">
        <f t="shared" si="194"/>
        <v>0</v>
      </c>
      <c r="AS60" s="221">
        <f t="shared" si="194"/>
        <v>0</v>
      </c>
      <c r="AT60" s="221">
        <f t="shared" si="194"/>
        <v>0</v>
      </c>
      <c r="AU60" s="221">
        <f t="shared" si="194"/>
        <v>0</v>
      </c>
      <c r="AV60" s="221">
        <f t="shared" si="194"/>
        <v>0</v>
      </c>
      <c r="AW60" s="221">
        <f t="shared" si="194"/>
        <v>0</v>
      </c>
      <c r="AX60" s="221">
        <f t="shared" si="194"/>
        <v>0</v>
      </c>
      <c r="AY60" s="221">
        <f t="shared" si="194"/>
        <v>0</v>
      </c>
      <c r="AZ60" s="221">
        <f t="shared" si="194"/>
        <v>0</v>
      </c>
      <c r="BA60" s="221">
        <f t="shared" si="194"/>
        <v>0</v>
      </c>
      <c r="BB60" s="221">
        <f t="shared" si="194"/>
        <v>0</v>
      </c>
      <c r="BC60" s="221">
        <f t="shared" si="194"/>
        <v>0</v>
      </c>
      <c r="BD60" s="221">
        <f t="shared" si="194"/>
        <v>0</v>
      </c>
      <c r="BE60" s="221">
        <f t="shared" si="194"/>
        <v>0</v>
      </c>
      <c r="BF60" s="210"/>
    </row>
    <row r="61" spans="1:58" s="151" customFormat="1" ht="16">
      <c r="A61" s="169"/>
      <c r="B61" s="189"/>
      <c r="C61" s="218" t="s">
        <v>22</v>
      </c>
      <c r="D61" s="232"/>
      <c r="E61" s="239"/>
      <c r="F61" s="219">
        <f t="shared" si="190"/>
        <v>0</v>
      </c>
      <c r="G61" s="223"/>
      <c r="H61" s="221">
        <f t="shared" ref="H61:AE61" si="195">H28*H$10</f>
        <v>0</v>
      </c>
      <c r="I61" s="221">
        <f t="shared" si="195"/>
        <v>0</v>
      </c>
      <c r="J61" s="221">
        <f t="shared" si="195"/>
        <v>0</v>
      </c>
      <c r="K61" s="221">
        <f t="shared" si="195"/>
        <v>0</v>
      </c>
      <c r="L61" s="221">
        <f t="shared" si="195"/>
        <v>0</v>
      </c>
      <c r="M61" s="221">
        <f t="shared" si="195"/>
        <v>0</v>
      </c>
      <c r="N61" s="221">
        <f t="shared" si="195"/>
        <v>0</v>
      </c>
      <c r="O61" s="221">
        <f t="shared" si="195"/>
        <v>0</v>
      </c>
      <c r="P61" s="221">
        <f t="shared" si="195"/>
        <v>0</v>
      </c>
      <c r="Q61" s="221">
        <f t="shared" si="195"/>
        <v>0</v>
      </c>
      <c r="R61" s="221">
        <f t="shared" si="195"/>
        <v>0</v>
      </c>
      <c r="S61" s="221">
        <f t="shared" si="195"/>
        <v>0</v>
      </c>
      <c r="T61" s="221">
        <f t="shared" si="195"/>
        <v>0</v>
      </c>
      <c r="U61" s="221">
        <f t="shared" si="195"/>
        <v>0</v>
      </c>
      <c r="V61" s="221">
        <f t="shared" si="195"/>
        <v>0</v>
      </c>
      <c r="W61" s="221">
        <f t="shared" si="195"/>
        <v>0</v>
      </c>
      <c r="X61" s="221">
        <f t="shared" si="195"/>
        <v>0</v>
      </c>
      <c r="Y61" s="221">
        <f t="shared" si="195"/>
        <v>0</v>
      </c>
      <c r="Z61" s="221">
        <f t="shared" si="195"/>
        <v>0</v>
      </c>
      <c r="AA61" s="221">
        <f t="shared" si="195"/>
        <v>0</v>
      </c>
      <c r="AB61" s="221">
        <f t="shared" si="195"/>
        <v>0</v>
      </c>
      <c r="AC61" s="221">
        <f t="shared" si="195"/>
        <v>0</v>
      </c>
      <c r="AD61" s="221">
        <f t="shared" si="195"/>
        <v>0</v>
      </c>
      <c r="AE61" s="221">
        <f t="shared" si="195"/>
        <v>0</v>
      </c>
      <c r="AF61" s="221">
        <f>AF28*AF$10</f>
        <v>0</v>
      </c>
      <c r="AG61" s="221">
        <f t="shared" ref="AG61:BD61" si="196">AG28*AG$10</f>
        <v>0</v>
      </c>
      <c r="AH61" s="221">
        <f t="shared" si="196"/>
        <v>0</v>
      </c>
      <c r="AI61" s="221">
        <f t="shared" si="196"/>
        <v>0</v>
      </c>
      <c r="AJ61" s="221">
        <f t="shared" si="196"/>
        <v>0</v>
      </c>
      <c r="AK61" s="221">
        <f t="shared" si="196"/>
        <v>0</v>
      </c>
      <c r="AL61" s="221">
        <f t="shared" si="196"/>
        <v>0</v>
      </c>
      <c r="AM61" s="221">
        <f t="shared" si="196"/>
        <v>0</v>
      </c>
      <c r="AN61" s="221">
        <f t="shared" si="196"/>
        <v>0</v>
      </c>
      <c r="AO61" s="221">
        <f t="shared" si="196"/>
        <v>0</v>
      </c>
      <c r="AP61" s="221">
        <f t="shared" si="196"/>
        <v>0</v>
      </c>
      <c r="AQ61" s="221">
        <f t="shared" si="196"/>
        <v>0</v>
      </c>
      <c r="AR61" s="221">
        <f t="shared" si="196"/>
        <v>0</v>
      </c>
      <c r="AS61" s="221">
        <f t="shared" si="196"/>
        <v>0</v>
      </c>
      <c r="AT61" s="221">
        <f t="shared" si="196"/>
        <v>0</v>
      </c>
      <c r="AU61" s="221">
        <f t="shared" si="196"/>
        <v>0</v>
      </c>
      <c r="AV61" s="221">
        <f t="shared" si="196"/>
        <v>0</v>
      </c>
      <c r="AW61" s="221">
        <f t="shared" si="196"/>
        <v>0</v>
      </c>
      <c r="AX61" s="221">
        <f t="shared" si="196"/>
        <v>0</v>
      </c>
      <c r="AY61" s="221">
        <f t="shared" si="196"/>
        <v>0</v>
      </c>
      <c r="AZ61" s="221">
        <f t="shared" si="196"/>
        <v>0</v>
      </c>
      <c r="BA61" s="221">
        <f t="shared" si="196"/>
        <v>0</v>
      </c>
      <c r="BB61" s="221">
        <f t="shared" si="196"/>
        <v>0</v>
      </c>
      <c r="BC61" s="221">
        <f t="shared" si="196"/>
        <v>0</v>
      </c>
      <c r="BD61" s="221">
        <f t="shared" si="196"/>
        <v>0</v>
      </c>
      <c r="BE61" s="221">
        <f>BE28*BE$10</f>
        <v>0</v>
      </c>
      <c r="BF61" s="210"/>
    </row>
    <row r="62" spans="1:58" s="151" customFormat="1" ht="16">
      <c r="A62" s="169"/>
      <c r="B62" s="185"/>
      <c r="C62" s="225"/>
      <c r="D62" s="154"/>
      <c r="E62" s="240"/>
      <c r="F62" s="226"/>
      <c r="G62" s="227"/>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8"/>
      <c r="AZ62" s="228"/>
      <c r="BA62" s="228"/>
      <c r="BB62" s="228"/>
      <c r="BC62" s="228"/>
      <c r="BD62" s="228"/>
      <c r="BE62" s="228"/>
      <c r="BF62" s="210"/>
    </row>
    <row r="63" spans="1:58" s="151" customFormat="1" ht="16">
      <c r="A63" s="169"/>
      <c r="B63" s="173" t="str">
        <f>altern3</f>
        <v>Name of Alternative 3</v>
      </c>
      <c r="C63" s="173"/>
      <c r="D63" s="173"/>
      <c r="E63" s="224"/>
      <c r="F63" s="173"/>
      <c r="G63" s="173"/>
      <c r="H63" s="224"/>
      <c r="I63" s="224"/>
      <c r="J63" s="224"/>
      <c r="K63" s="224"/>
      <c r="L63" s="224"/>
      <c r="M63" s="224"/>
      <c r="N63" s="224"/>
      <c r="O63" s="224"/>
      <c r="P63" s="224"/>
      <c r="Q63" s="224"/>
      <c r="R63" s="224"/>
      <c r="S63" s="224"/>
      <c r="T63" s="224"/>
      <c r="U63" s="224"/>
      <c r="V63" s="224"/>
      <c r="W63" s="224"/>
      <c r="X63" s="224"/>
      <c r="Y63" s="224"/>
      <c r="Z63" s="224"/>
      <c r="AA63" s="224"/>
      <c r="AB63" s="224"/>
      <c r="AC63" s="224"/>
      <c r="AD63" s="224"/>
      <c r="AE63" s="224"/>
      <c r="AF63" s="224"/>
      <c r="AG63" s="224"/>
      <c r="AH63" s="224"/>
      <c r="AI63" s="224"/>
      <c r="AJ63" s="224"/>
      <c r="AK63" s="224"/>
      <c r="AL63" s="224"/>
      <c r="AM63" s="224"/>
      <c r="AN63" s="224"/>
      <c r="AO63" s="224"/>
      <c r="AP63" s="224"/>
      <c r="AQ63" s="224"/>
      <c r="AR63" s="224"/>
      <c r="AS63" s="224"/>
      <c r="AT63" s="224"/>
      <c r="AU63" s="224"/>
      <c r="AV63" s="224"/>
      <c r="AW63" s="224"/>
      <c r="AX63" s="224"/>
      <c r="AY63" s="224"/>
      <c r="AZ63" s="224"/>
      <c r="BA63" s="224"/>
      <c r="BB63" s="224"/>
      <c r="BC63" s="224"/>
      <c r="BD63" s="224"/>
      <c r="BE63" s="224"/>
      <c r="BF63" s="210"/>
    </row>
    <row r="64" spans="1:58" s="151" customFormat="1" ht="16">
      <c r="A64" s="169"/>
      <c r="B64" s="189"/>
      <c r="C64" s="215"/>
      <c r="D64" s="232"/>
      <c r="E64" s="239"/>
      <c r="F64" s="204"/>
      <c r="G64" s="223"/>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195"/>
      <c r="AI64" s="195"/>
      <c r="AJ64" s="195"/>
      <c r="AK64" s="195"/>
      <c r="AL64" s="195"/>
      <c r="AM64" s="195"/>
      <c r="AN64" s="195"/>
      <c r="AO64" s="195"/>
      <c r="AP64" s="195"/>
      <c r="AQ64" s="195"/>
      <c r="AR64" s="195"/>
      <c r="AS64" s="195"/>
      <c r="AT64" s="195"/>
      <c r="AU64" s="195"/>
      <c r="AV64" s="195"/>
      <c r="AW64" s="195"/>
      <c r="AX64" s="195"/>
      <c r="AY64" s="195"/>
      <c r="AZ64" s="195"/>
      <c r="BA64" s="195"/>
      <c r="BB64" s="195"/>
      <c r="BC64" s="195"/>
      <c r="BD64" s="195"/>
      <c r="BE64" s="195"/>
      <c r="BF64" s="210"/>
    </row>
    <row r="65" spans="1:58" s="151" customFormat="1" ht="16">
      <c r="A65" s="169"/>
      <c r="B65" s="189"/>
      <c r="C65" s="218" t="s">
        <v>18</v>
      </c>
      <c r="D65" s="232"/>
      <c r="E65" s="239"/>
      <c r="F65" s="219">
        <f>SUM(H65:BE65)</f>
        <v>0</v>
      </c>
      <c r="G65" s="223"/>
      <c r="H65" s="221">
        <f>H32*H$10</f>
        <v>0</v>
      </c>
      <c r="I65" s="221">
        <f t="shared" ref="I65:AF65" si="197">I32*I$10</f>
        <v>0</v>
      </c>
      <c r="J65" s="221">
        <f t="shared" si="197"/>
        <v>0</v>
      </c>
      <c r="K65" s="221">
        <f t="shared" si="197"/>
        <v>0</v>
      </c>
      <c r="L65" s="221">
        <f t="shared" si="197"/>
        <v>0</v>
      </c>
      <c r="M65" s="221">
        <f t="shared" si="197"/>
        <v>0</v>
      </c>
      <c r="N65" s="221">
        <f t="shared" si="197"/>
        <v>0</v>
      </c>
      <c r="O65" s="221">
        <f t="shared" si="197"/>
        <v>0</v>
      </c>
      <c r="P65" s="221">
        <f t="shared" si="197"/>
        <v>0</v>
      </c>
      <c r="Q65" s="221">
        <f t="shared" si="197"/>
        <v>0</v>
      </c>
      <c r="R65" s="221">
        <f t="shared" si="197"/>
        <v>0</v>
      </c>
      <c r="S65" s="221">
        <f t="shared" si="197"/>
        <v>0</v>
      </c>
      <c r="T65" s="221">
        <f t="shared" si="197"/>
        <v>0</v>
      </c>
      <c r="U65" s="221">
        <f t="shared" si="197"/>
        <v>0</v>
      </c>
      <c r="V65" s="221">
        <f t="shared" si="197"/>
        <v>0</v>
      </c>
      <c r="W65" s="221">
        <f t="shared" si="197"/>
        <v>0</v>
      </c>
      <c r="X65" s="221">
        <f t="shared" si="197"/>
        <v>0</v>
      </c>
      <c r="Y65" s="221">
        <f t="shared" si="197"/>
        <v>0</v>
      </c>
      <c r="Z65" s="221">
        <f t="shared" si="197"/>
        <v>0</v>
      </c>
      <c r="AA65" s="221">
        <f t="shared" si="197"/>
        <v>0</v>
      </c>
      <c r="AB65" s="221">
        <f t="shared" si="197"/>
        <v>0</v>
      </c>
      <c r="AC65" s="221">
        <f t="shared" si="197"/>
        <v>0</v>
      </c>
      <c r="AD65" s="221">
        <f t="shared" si="197"/>
        <v>0</v>
      </c>
      <c r="AE65" s="221">
        <f t="shared" si="197"/>
        <v>0</v>
      </c>
      <c r="AF65" s="221">
        <f t="shared" si="197"/>
        <v>0</v>
      </c>
      <c r="AG65" s="221">
        <f t="shared" ref="AG65:BE65" si="198">AG32*AG$10</f>
        <v>0</v>
      </c>
      <c r="AH65" s="221">
        <f t="shared" si="198"/>
        <v>0</v>
      </c>
      <c r="AI65" s="221">
        <f t="shared" si="198"/>
        <v>0</v>
      </c>
      <c r="AJ65" s="221">
        <f t="shared" si="198"/>
        <v>0</v>
      </c>
      <c r="AK65" s="221">
        <f t="shared" si="198"/>
        <v>0</v>
      </c>
      <c r="AL65" s="221">
        <f t="shared" si="198"/>
        <v>0</v>
      </c>
      <c r="AM65" s="221">
        <f t="shared" si="198"/>
        <v>0</v>
      </c>
      <c r="AN65" s="221">
        <f t="shared" si="198"/>
        <v>0</v>
      </c>
      <c r="AO65" s="221">
        <f t="shared" si="198"/>
        <v>0</v>
      </c>
      <c r="AP65" s="221">
        <f t="shared" si="198"/>
        <v>0</v>
      </c>
      <c r="AQ65" s="221">
        <f t="shared" si="198"/>
        <v>0</v>
      </c>
      <c r="AR65" s="221">
        <f t="shared" si="198"/>
        <v>0</v>
      </c>
      <c r="AS65" s="221">
        <f t="shared" si="198"/>
        <v>0</v>
      </c>
      <c r="AT65" s="221">
        <f t="shared" si="198"/>
        <v>0</v>
      </c>
      <c r="AU65" s="221">
        <f t="shared" si="198"/>
        <v>0</v>
      </c>
      <c r="AV65" s="221">
        <f t="shared" si="198"/>
        <v>0</v>
      </c>
      <c r="AW65" s="221">
        <f t="shared" si="198"/>
        <v>0</v>
      </c>
      <c r="AX65" s="221">
        <f t="shared" si="198"/>
        <v>0</v>
      </c>
      <c r="AY65" s="221">
        <f t="shared" si="198"/>
        <v>0</v>
      </c>
      <c r="AZ65" s="221">
        <f t="shared" si="198"/>
        <v>0</v>
      </c>
      <c r="BA65" s="221">
        <f t="shared" si="198"/>
        <v>0</v>
      </c>
      <c r="BB65" s="221">
        <f t="shared" si="198"/>
        <v>0</v>
      </c>
      <c r="BC65" s="221">
        <f t="shared" si="198"/>
        <v>0</v>
      </c>
      <c r="BD65" s="221">
        <f t="shared" si="198"/>
        <v>0</v>
      </c>
      <c r="BE65" s="221">
        <f t="shared" si="198"/>
        <v>0</v>
      </c>
      <c r="BF65" s="210"/>
    </row>
    <row r="66" spans="1:58" s="151" customFormat="1" ht="16">
      <c r="A66" s="169"/>
      <c r="B66" s="189"/>
      <c r="C66" s="218" t="s">
        <v>19</v>
      </c>
      <c r="D66" s="232"/>
      <c r="E66" s="239"/>
      <c r="F66" s="219">
        <f t="shared" ref="F66:F68" si="199">SUM(H66:BE66)</f>
        <v>0</v>
      </c>
      <c r="G66" s="223"/>
      <c r="H66" s="221">
        <f t="shared" ref="H66:AF66" si="200">H33*H$10</f>
        <v>0</v>
      </c>
      <c r="I66" s="221">
        <f t="shared" si="200"/>
        <v>0</v>
      </c>
      <c r="J66" s="221">
        <f t="shared" si="200"/>
        <v>0</v>
      </c>
      <c r="K66" s="221">
        <f t="shared" si="200"/>
        <v>0</v>
      </c>
      <c r="L66" s="221">
        <f t="shared" si="200"/>
        <v>0</v>
      </c>
      <c r="M66" s="221">
        <f t="shared" si="200"/>
        <v>0</v>
      </c>
      <c r="N66" s="221">
        <f t="shared" si="200"/>
        <v>0</v>
      </c>
      <c r="O66" s="221">
        <f t="shared" si="200"/>
        <v>0</v>
      </c>
      <c r="P66" s="221">
        <f t="shared" si="200"/>
        <v>0</v>
      </c>
      <c r="Q66" s="221">
        <f t="shared" si="200"/>
        <v>0</v>
      </c>
      <c r="R66" s="221">
        <f t="shared" si="200"/>
        <v>0</v>
      </c>
      <c r="S66" s="221">
        <f t="shared" si="200"/>
        <v>0</v>
      </c>
      <c r="T66" s="221">
        <f t="shared" si="200"/>
        <v>0</v>
      </c>
      <c r="U66" s="221">
        <f t="shared" si="200"/>
        <v>0</v>
      </c>
      <c r="V66" s="221">
        <f t="shared" si="200"/>
        <v>0</v>
      </c>
      <c r="W66" s="221">
        <f t="shared" si="200"/>
        <v>0</v>
      </c>
      <c r="X66" s="221">
        <f t="shared" si="200"/>
        <v>0</v>
      </c>
      <c r="Y66" s="221">
        <f t="shared" si="200"/>
        <v>0</v>
      </c>
      <c r="Z66" s="221">
        <f t="shared" si="200"/>
        <v>0</v>
      </c>
      <c r="AA66" s="221">
        <f t="shared" si="200"/>
        <v>0</v>
      </c>
      <c r="AB66" s="221">
        <f t="shared" si="200"/>
        <v>0</v>
      </c>
      <c r="AC66" s="221">
        <f t="shared" si="200"/>
        <v>0</v>
      </c>
      <c r="AD66" s="221">
        <f t="shared" si="200"/>
        <v>0</v>
      </c>
      <c r="AE66" s="221">
        <f t="shared" si="200"/>
        <v>0</v>
      </c>
      <c r="AF66" s="221">
        <f t="shared" si="200"/>
        <v>0</v>
      </c>
      <c r="AG66" s="221">
        <f t="shared" ref="AG66:BE66" si="201">AG33*AG$10</f>
        <v>0</v>
      </c>
      <c r="AH66" s="221">
        <f t="shared" si="201"/>
        <v>0</v>
      </c>
      <c r="AI66" s="221">
        <f t="shared" si="201"/>
        <v>0</v>
      </c>
      <c r="AJ66" s="221">
        <f t="shared" si="201"/>
        <v>0</v>
      </c>
      <c r="AK66" s="221">
        <f t="shared" si="201"/>
        <v>0</v>
      </c>
      <c r="AL66" s="221">
        <f t="shared" si="201"/>
        <v>0</v>
      </c>
      <c r="AM66" s="221">
        <f t="shared" si="201"/>
        <v>0</v>
      </c>
      <c r="AN66" s="221">
        <f t="shared" si="201"/>
        <v>0</v>
      </c>
      <c r="AO66" s="221">
        <f t="shared" si="201"/>
        <v>0</v>
      </c>
      <c r="AP66" s="221">
        <f t="shared" si="201"/>
        <v>0</v>
      </c>
      <c r="AQ66" s="221">
        <f t="shared" si="201"/>
        <v>0</v>
      </c>
      <c r="AR66" s="221">
        <f t="shared" si="201"/>
        <v>0</v>
      </c>
      <c r="AS66" s="221">
        <f t="shared" si="201"/>
        <v>0</v>
      </c>
      <c r="AT66" s="221">
        <f t="shared" si="201"/>
        <v>0</v>
      </c>
      <c r="AU66" s="221">
        <f t="shared" si="201"/>
        <v>0</v>
      </c>
      <c r="AV66" s="221">
        <f t="shared" si="201"/>
        <v>0</v>
      </c>
      <c r="AW66" s="221">
        <f t="shared" si="201"/>
        <v>0</v>
      </c>
      <c r="AX66" s="221">
        <f t="shared" si="201"/>
        <v>0</v>
      </c>
      <c r="AY66" s="221">
        <f t="shared" si="201"/>
        <v>0</v>
      </c>
      <c r="AZ66" s="221">
        <f t="shared" si="201"/>
        <v>0</v>
      </c>
      <c r="BA66" s="221">
        <f t="shared" si="201"/>
        <v>0</v>
      </c>
      <c r="BB66" s="221">
        <f t="shared" si="201"/>
        <v>0</v>
      </c>
      <c r="BC66" s="221">
        <f t="shared" si="201"/>
        <v>0</v>
      </c>
      <c r="BD66" s="221">
        <f t="shared" si="201"/>
        <v>0</v>
      </c>
      <c r="BE66" s="221">
        <f t="shared" si="201"/>
        <v>0</v>
      </c>
      <c r="BF66" s="210"/>
    </row>
    <row r="67" spans="1:58" s="151" customFormat="1" ht="16">
      <c r="A67" s="169"/>
      <c r="B67" s="189"/>
      <c r="C67" s="218" t="s">
        <v>20</v>
      </c>
      <c r="D67" s="232"/>
      <c r="E67" s="239"/>
      <c r="F67" s="219">
        <f t="shared" si="199"/>
        <v>0</v>
      </c>
      <c r="G67" s="223"/>
      <c r="H67" s="221">
        <f t="shared" ref="H67:AF67" si="202">H34*H$10</f>
        <v>0</v>
      </c>
      <c r="I67" s="221">
        <f t="shared" si="202"/>
        <v>0</v>
      </c>
      <c r="J67" s="221">
        <f t="shared" si="202"/>
        <v>0</v>
      </c>
      <c r="K67" s="221">
        <f t="shared" si="202"/>
        <v>0</v>
      </c>
      <c r="L67" s="221">
        <f t="shared" si="202"/>
        <v>0</v>
      </c>
      <c r="M67" s="221">
        <f t="shared" si="202"/>
        <v>0</v>
      </c>
      <c r="N67" s="221">
        <f t="shared" si="202"/>
        <v>0</v>
      </c>
      <c r="O67" s="221">
        <f t="shared" si="202"/>
        <v>0</v>
      </c>
      <c r="P67" s="221">
        <f t="shared" si="202"/>
        <v>0</v>
      </c>
      <c r="Q67" s="221">
        <f t="shared" si="202"/>
        <v>0</v>
      </c>
      <c r="R67" s="221">
        <f t="shared" si="202"/>
        <v>0</v>
      </c>
      <c r="S67" s="221">
        <f t="shared" si="202"/>
        <v>0</v>
      </c>
      <c r="T67" s="221">
        <f t="shared" si="202"/>
        <v>0</v>
      </c>
      <c r="U67" s="221">
        <f t="shared" si="202"/>
        <v>0</v>
      </c>
      <c r="V67" s="221">
        <f t="shared" si="202"/>
        <v>0</v>
      </c>
      <c r="W67" s="221">
        <f t="shared" si="202"/>
        <v>0</v>
      </c>
      <c r="X67" s="221">
        <f t="shared" si="202"/>
        <v>0</v>
      </c>
      <c r="Y67" s="221">
        <f t="shared" si="202"/>
        <v>0</v>
      </c>
      <c r="Z67" s="221">
        <f t="shared" si="202"/>
        <v>0</v>
      </c>
      <c r="AA67" s="221">
        <f t="shared" si="202"/>
        <v>0</v>
      </c>
      <c r="AB67" s="221">
        <f t="shared" si="202"/>
        <v>0</v>
      </c>
      <c r="AC67" s="221">
        <f t="shared" si="202"/>
        <v>0</v>
      </c>
      <c r="AD67" s="221">
        <f t="shared" si="202"/>
        <v>0</v>
      </c>
      <c r="AE67" s="221">
        <f t="shared" si="202"/>
        <v>0</v>
      </c>
      <c r="AF67" s="221">
        <f t="shared" si="202"/>
        <v>0</v>
      </c>
      <c r="AG67" s="221">
        <f t="shared" ref="AG67:BE67" si="203">AG34*AG$10</f>
        <v>0</v>
      </c>
      <c r="AH67" s="221">
        <f t="shared" si="203"/>
        <v>0</v>
      </c>
      <c r="AI67" s="221">
        <f t="shared" si="203"/>
        <v>0</v>
      </c>
      <c r="AJ67" s="221">
        <f t="shared" si="203"/>
        <v>0</v>
      </c>
      <c r="AK67" s="221">
        <f t="shared" si="203"/>
        <v>0</v>
      </c>
      <c r="AL67" s="221">
        <f t="shared" si="203"/>
        <v>0</v>
      </c>
      <c r="AM67" s="221">
        <f t="shared" si="203"/>
        <v>0</v>
      </c>
      <c r="AN67" s="221">
        <f t="shared" si="203"/>
        <v>0</v>
      </c>
      <c r="AO67" s="221">
        <f t="shared" si="203"/>
        <v>0</v>
      </c>
      <c r="AP67" s="221">
        <f t="shared" si="203"/>
        <v>0</v>
      </c>
      <c r="AQ67" s="221">
        <f t="shared" si="203"/>
        <v>0</v>
      </c>
      <c r="AR67" s="221">
        <f t="shared" si="203"/>
        <v>0</v>
      </c>
      <c r="AS67" s="221">
        <f t="shared" si="203"/>
        <v>0</v>
      </c>
      <c r="AT67" s="221">
        <f t="shared" si="203"/>
        <v>0</v>
      </c>
      <c r="AU67" s="221">
        <f t="shared" si="203"/>
        <v>0</v>
      </c>
      <c r="AV67" s="221">
        <f t="shared" si="203"/>
        <v>0</v>
      </c>
      <c r="AW67" s="221">
        <f t="shared" si="203"/>
        <v>0</v>
      </c>
      <c r="AX67" s="221">
        <f t="shared" si="203"/>
        <v>0</v>
      </c>
      <c r="AY67" s="221">
        <f t="shared" si="203"/>
        <v>0</v>
      </c>
      <c r="AZ67" s="221">
        <f t="shared" si="203"/>
        <v>0</v>
      </c>
      <c r="BA67" s="221">
        <f t="shared" si="203"/>
        <v>0</v>
      </c>
      <c r="BB67" s="221">
        <f t="shared" si="203"/>
        <v>0</v>
      </c>
      <c r="BC67" s="221">
        <f t="shared" si="203"/>
        <v>0</v>
      </c>
      <c r="BD67" s="221">
        <f t="shared" si="203"/>
        <v>0</v>
      </c>
      <c r="BE67" s="221">
        <f t="shared" si="203"/>
        <v>0</v>
      </c>
      <c r="BF67" s="210"/>
    </row>
    <row r="68" spans="1:58" s="151" customFormat="1" ht="16">
      <c r="A68" s="169"/>
      <c r="B68" s="189"/>
      <c r="C68" s="218" t="s">
        <v>22</v>
      </c>
      <c r="D68" s="232"/>
      <c r="E68" s="239"/>
      <c r="F68" s="219">
        <f t="shared" si="199"/>
        <v>0</v>
      </c>
      <c r="G68" s="223"/>
      <c r="H68" s="221">
        <f t="shared" ref="H68:AF68" si="204">H35*H$10</f>
        <v>0</v>
      </c>
      <c r="I68" s="221">
        <f t="shared" si="204"/>
        <v>0</v>
      </c>
      <c r="J68" s="221">
        <f t="shared" si="204"/>
        <v>0</v>
      </c>
      <c r="K68" s="221">
        <f t="shared" si="204"/>
        <v>0</v>
      </c>
      <c r="L68" s="221">
        <f t="shared" si="204"/>
        <v>0</v>
      </c>
      <c r="M68" s="221">
        <f t="shared" si="204"/>
        <v>0</v>
      </c>
      <c r="N68" s="221">
        <f t="shared" si="204"/>
        <v>0</v>
      </c>
      <c r="O68" s="221">
        <f t="shared" si="204"/>
        <v>0</v>
      </c>
      <c r="P68" s="221">
        <f t="shared" si="204"/>
        <v>0</v>
      </c>
      <c r="Q68" s="221">
        <f t="shared" si="204"/>
        <v>0</v>
      </c>
      <c r="R68" s="221">
        <f t="shared" si="204"/>
        <v>0</v>
      </c>
      <c r="S68" s="221">
        <f t="shared" si="204"/>
        <v>0</v>
      </c>
      <c r="T68" s="221">
        <f t="shared" si="204"/>
        <v>0</v>
      </c>
      <c r="U68" s="221">
        <f t="shared" si="204"/>
        <v>0</v>
      </c>
      <c r="V68" s="221">
        <f t="shared" si="204"/>
        <v>0</v>
      </c>
      <c r="W68" s="221">
        <f t="shared" si="204"/>
        <v>0</v>
      </c>
      <c r="X68" s="221">
        <f t="shared" si="204"/>
        <v>0</v>
      </c>
      <c r="Y68" s="221">
        <f t="shared" si="204"/>
        <v>0</v>
      </c>
      <c r="Z68" s="221">
        <f t="shared" si="204"/>
        <v>0</v>
      </c>
      <c r="AA68" s="221">
        <f t="shared" si="204"/>
        <v>0</v>
      </c>
      <c r="AB68" s="221">
        <f t="shared" si="204"/>
        <v>0</v>
      </c>
      <c r="AC68" s="221">
        <f t="shared" si="204"/>
        <v>0</v>
      </c>
      <c r="AD68" s="221">
        <f t="shared" si="204"/>
        <v>0</v>
      </c>
      <c r="AE68" s="221">
        <f t="shared" si="204"/>
        <v>0</v>
      </c>
      <c r="AF68" s="221">
        <f t="shared" si="204"/>
        <v>0</v>
      </c>
      <c r="AG68" s="221">
        <f t="shared" ref="AG68:BE68" si="205">AG35*AG$10</f>
        <v>0</v>
      </c>
      <c r="AH68" s="221">
        <f t="shared" si="205"/>
        <v>0</v>
      </c>
      <c r="AI68" s="221">
        <f t="shared" si="205"/>
        <v>0</v>
      </c>
      <c r="AJ68" s="221">
        <f t="shared" si="205"/>
        <v>0</v>
      </c>
      <c r="AK68" s="221">
        <f t="shared" si="205"/>
        <v>0</v>
      </c>
      <c r="AL68" s="221">
        <f t="shared" si="205"/>
        <v>0</v>
      </c>
      <c r="AM68" s="221">
        <f t="shared" si="205"/>
        <v>0</v>
      </c>
      <c r="AN68" s="221">
        <f t="shared" si="205"/>
        <v>0</v>
      </c>
      <c r="AO68" s="221">
        <f t="shared" si="205"/>
        <v>0</v>
      </c>
      <c r="AP68" s="221">
        <f t="shared" si="205"/>
        <v>0</v>
      </c>
      <c r="AQ68" s="221">
        <f t="shared" si="205"/>
        <v>0</v>
      </c>
      <c r="AR68" s="221">
        <f t="shared" si="205"/>
        <v>0</v>
      </c>
      <c r="AS68" s="221">
        <f t="shared" si="205"/>
        <v>0</v>
      </c>
      <c r="AT68" s="221">
        <f t="shared" si="205"/>
        <v>0</v>
      </c>
      <c r="AU68" s="221">
        <f t="shared" si="205"/>
        <v>0</v>
      </c>
      <c r="AV68" s="221">
        <f t="shared" si="205"/>
        <v>0</v>
      </c>
      <c r="AW68" s="221">
        <f t="shared" si="205"/>
        <v>0</v>
      </c>
      <c r="AX68" s="221">
        <f t="shared" si="205"/>
        <v>0</v>
      </c>
      <c r="AY68" s="221">
        <f t="shared" si="205"/>
        <v>0</v>
      </c>
      <c r="AZ68" s="221">
        <f t="shared" si="205"/>
        <v>0</v>
      </c>
      <c r="BA68" s="221">
        <f t="shared" si="205"/>
        <v>0</v>
      </c>
      <c r="BB68" s="221">
        <f t="shared" si="205"/>
        <v>0</v>
      </c>
      <c r="BC68" s="221">
        <f t="shared" si="205"/>
        <v>0</v>
      </c>
      <c r="BD68" s="221">
        <f t="shared" si="205"/>
        <v>0</v>
      </c>
      <c r="BE68" s="221">
        <f t="shared" si="205"/>
        <v>0</v>
      </c>
      <c r="BF68" s="210"/>
    </row>
    <row r="69" spans="1:58" s="151" customFormat="1" ht="16">
      <c r="A69" s="169"/>
      <c r="B69" s="185"/>
      <c r="C69" s="225"/>
      <c r="D69" s="154"/>
      <c r="E69" s="240"/>
      <c r="F69" s="226"/>
      <c r="G69" s="227"/>
      <c r="H69" s="228"/>
      <c r="I69" s="228"/>
      <c r="J69" s="228"/>
      <c r="K69" s="228"/>
      <c r="L69" s="228"/>
      <c r="M69" s="228"/>
      <c r="N69" s="228"/>
      <c r="O69" s="228"/>
      <c r="P69" s="228"/>
      <c r="Q69" s="228"/>
      <c r="R69" s="228"/>
      <c r="S69" s="228"/>
      <c r="T69" s="228"/>
      <c r="U69" s="228"/>
      <c r="V69" s="228"/>
      <c r="W69" s="228"/>
      <c r="X69" s="228"/>
      <c r="Y69" s="228"/>
      <c r="Z69" s="228"/>
      <c r="AA69" s="228"/>
      <c r="AB69" s="228"/>
      <c r="AC69" s="228"/>
      <c r="AD69" s="228"/>
      <c r="AE69" s="228"/>
      <c r="AF69" s="228"/>
      <c r="AG69" s="228"/>
      <c r="AH69" s="228"/>
      <c r="AI69" s="228"/>
      <c r="AJ69" s="228"/>
      <c r="AK69" s="228"/>
      <c r="AL69" s="228"/>
      <c r="AM69" s="228"/>
      <c r="AN69" s="228"/>
      <c r="AO69" s="228"/>
      <c r="AP69" s="228"/>
      <c r="AQ69" s="228"/>
      <c r="AR69" s="228"/>
      <c r="AS69" s="228"/>
      <c r="AT69" s="228"/>
      <c r="AU69" s="228"/>
      <c r="AV69" s="228"/>
      <c r="AW69" s="228"/>
      <c r="AX69" s="228"/>
      <c r="AY69" s="228"/>
      <c r="AZ69" s="228"/>
      <c r="BA69" s="228"/>
      <c r="BB69" s="228"/>
      <c r="BC69" s="228"/>
      <c r="BD69" s="228"/>
      <c r="BE69" s="228"/>
      <c r="BF69" s="210"/>
    </row>
    <row r="70" spans="1:58" s="151" customFormat="1" ht="16">
      <c r="A70" s="169"/>
      <c r="B70" s="173" t="str">
        <f>altern4</f>
        <v>Name of Alternative 4</v>
      </c>
      <c r="C70" s="173"/>
      <c r="D70" s="173"/>
      <c r="E70" s="224"/>
      <c r="F70" s="173"/>
      <c r="G70" s="173"/>
      <c r="H70" s="224"/>
      <c r="I70" s="224"/>
      <c r="J70" s="224"/>
      <c r="K70" s="224"/>
      <c r="L70" s="224"/>
      <c r="M70" s="224"/>
      <c r="N70" s="224"/>
      <c r="O70" s="224"/>
      <c r="P70" s="224"/>
      <c r="Q70" s="224"/>
      <c r="R70" s="224"/>
      <c r="S70" s="224"/>
      <c r="T70" s="224"/>
      <c r="U70" s="224"/>
      <c r="V70" s="224"/>
      <c r="W70" s="224"/>
      <c r="X70" s="224"/>
      <c r="Y70" s="224"/>
      <c r="Z70" s="224"/>
      <c r="AA70" s="224"/>
      <c r="AB70" s="224"/>
      <c r="AC70" s="224"/>
      <c r="AD70" s="224"/>
      <c r="AE70" s="224"/>
      <c r="AF70" s="224"/>
      <c r="AG70" s="224"/>
      <c r="AH70" s="224"/>
      <c r="AI70" s="224"/>
      <c r="AJ70" s="224"/>
      <c r="AK70" s="224"/>
      <c r="AL70" s="224"/>
      <c r="AM70" s="224"/>
      <c r="AN70" s="224"/>
      <c r="AO70" s="224"/>
      <c r="AP70" s="224"/>
      <c r="AQ70" s="224"/>
      <c r="AR70" s="224"/>
      <c r="AS70" s="224"/>
      <c r="AT70" s="224"/>
      <c r="AU70" s="224"/>
      <c r="AV70" s="224"/>
      <c r="AW70" s="224"/>
      <c r="AX70" s="224"/>
      <c r="AY70" s="224"/>
      <c r="AZ70" s="224"/>
      <c r="BA70" s="224"/>
      <c r="BB70" s="224"/>
      <c r="BC70" s="224"/>
      <c r="BD70" s="224"/>
      <c r="BE70" s="224"/>
      <c r="BF70" s="210"/>
    </row>
    <row r="71" spans="1:58" s="151" customFormat="1" ht="16">
      <c r="A71" s="169"/>
      <c r="B71" s="189"/>
      <c r="C71" s="215"/>
      <c r="D71" s="232"/>
      <c r="E71" s="239"/>
      <c r="F71" s="204"/>
      <c r="G71" s="223"/>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c r="AK71" s="195"/>
      <c r="AL71" s="195"/>
      <c r="AM71" s="195"/>
      <c r="AN71" s="195"/>
      <c r="AO71" s="195"/>
      <c r="AP71" s="195"/>
      <c r="AQ71" s="195"/>
      <c r="AR71" s="195"/>
      <c r="AS71" s="195"/>
      <c r="AT71" s="195"/>
      <c r="AU71" s="195"/>
      <c r="AV71" s="195"/>
      <c r="AW71" s="195"/>
      <c r="AX71" s="195"/>
      <c r="AY71" s="195"/>
      <c r="AZ71" s="195"/>
      <c r="BA71" s="195"/>
      <c r="BB71" s="195"/>
      <c r="BC71" s="195"/>
      <c r="BD71" s="195"/>
      <c r="BE71" s="195"/>
      <c r="BF71" s="210"/>
    </row>
    <row r="72" spans="1:58" s="151" customFormat="1" ht="16">
      <c r="A72" s="169"/>
      <c r="B72" s="189"/>
      <c r="C72" s="218" t="s">
        <v>18</v>
      </c>
      <c r="D72" s="232"/>
      <c r="E72" s="239"/>
      <c r="F72" s="219">
        <f>SUM(H72:BE72)</f>
        <v>0</v>
      </c>
      <c r="G72" s="223"/>
      <c r="H72" s="221">
        <f t="shared" ref="H72:AF72" si="206">H39*H$10</f>
        <v>0</v>
      </c>
      <c r="I72" s="221">
        <f t="shared" si="206"/>
        <v>0</v>
      </c>
      <c r="J72" s="221">
        <f t="shared" si="206"/>
        <v>0</v>
      </c>
      <c r="K72" s="221">
        <f t="shared" si="206"/>
        <v>0</v>
      </c>
      <c r="L72" s="221">
        <f t="shared" si="206"/>
        <v>0</v>
      </c>
      <c r="M72" s="221">
        <f t="shared" si="206"/>
        <v>0</v>
      </c>
      <c r="N72" s="221">
        <f t="shared" si="206"/>
        <v>0</v>
      </c>
      <c r="O72" s="221">
        <f t="shared" si="206"/>
        <v>0</v>
      </c>
      <c r="P72" s="221">
        <f t="shared" si="206"/>
        <v>0</v>
      </c>
      <c r="Q72" s="221">
        <f t="shared" si="206"/>
        <v>0</v>
      </c>
      <c r="R72" s="221">
        <f t="shared" si="206"/>
        <v>0</v>
      </c>
      <c r="S72" s="221">
        <f t="shared" si="206"/>
        <v>0</v>
      </c>
      <c r="T72" s="221">
        <f t="shared" si="206"/>
        <v>0</v>
      </c>
      <c r="U72" s="221">
        <f t="shared" si="206"/>
        <v>0</v>
      </c>
      <c r="V72" s="221">
        <f t="shared" si="206"/>
        <v>0</v>
      </c>
      <c r="W72" s="221">
        <f t="shared" si="206"/>
        <v>0</v>
      </c>
      <c r="X72" s="221">
        <f t="shared" si="206"/>
        <v>0</v>
      </c>
      <c r="Y72" s="221">
        <f t="shared" si="206"/>
        <v>0</v>
      </c>
      <c r="Z72" s="221">
        <f t="shared" si="206"/>
        <v>0</v>
      </c>
      <c r="AA72" s="221">
        <f t="shared" si="206"/>
        <v>0</v>
      </c>
      <c r="AB72" s="221">
        <f t="shared" si="206"/>
        <v>0</v>
      </c>
      <c r="AC72" s="221">
        <f t="shared" si="206"/>
        <v>0</v>
      </c>
      <c r="AD72" s="221">
        <f t="shared" si="206"/>
        <v>0</v>
      </c>
      <c r="AE72" s="221">
        <f t="shared" si="206"/>
        <v>0</v>
      </c>
      <c r="AF72" s="221">
        <f t="shared" si="206"/>
        <v>0</v>
      </c>
      <c r="AG72" s="221">
        <f t="shared" ref="AG72:BE72" si="207">AG39*AG$10</f>
        <v>0</v>
      </c>
      <c r="AH72" s="221">
        <f t="shared" si="207"/>
        <v>0</v>
      </c>
      <c r="AI72" s="221">
        <f t="shared" si="207"/>
        <v>0</v>
      </c>
      <c r="AJ72" s="221">
        <f t="shared" si="207"/>
        <v>0</v>
      </c>
      <c r="AK72" s="221">
        <f t="shared" si="207"/>
        <v>0</v>
      </c>
      <c r="AL72" s="221">
        <f t="shared" si="207"/>
        <v>0</v>
      </c>
      <c r="AM72" s="221">
        <f t="shared" si="207"/>
        <v>0</v>
      </c>
      <c r="AN72" s="221">
        <f t="shared" si="207"/>
        <v>0</v>
      </c>
      <c r="AO72" s="221">
        <f t="shared" si="207"/>
        <v>0</v>
      </c>
      <c r="AP72" s="221">
        <f t="shared" si="207"/>
        <v>0</v>
      </c>
      <c r="AQ72" s="221">
        <f t="shared" si="207"/>
        <v>0</v>
      </c>
      <c r="AR72" s="221">
        <f t="shared" si="207"/>
        <v>0</v>
      </c>
      <c r="AS72" s="221">
        <f t="shared" si="207"/>
        <v>0</v>
      </c>
      <c r="AT72" s="221">
        <f t="shared" si="207"/>
        <v>0</v>
      </c>
      <c r="AU72" s="221">
        <f t="shared" si="207"/>
        <v>0</v>
      </c>
      <c r="AV72" s="221">
        <f t="shared" si="207"/>
        <v>0</v>
      </c>
      <c r="AW72" s="221">
        <f t="shared" si="207"/>
        <v>0</v>
      </c>
      <c r="AX72" s="221">
        <f t="shared" si="207"/>
        <v>0</v>
      </c>
      <c r="AY72" s="221">
        <f t="shared" si="207"/>
        <v>0</v>
      </c>
      <c r="AZ72" s="221">
        <f t="shared" si="207"/>
        <v>0</v>
      </c>
      <c r="BA72" s="221">
        <f t="shared" si="207"/>
        <v>0</v>
      </c>
      <c r="BB72" s="221">
        <f t="shared" si="207"/>
        <v>0</v>
      </c>
      <c r="BC72" s="221">
        <f t="shared" si="207"/>
        <v>0</v>
      </c>
      <c r="BD72" s="221">
        <f t="shared" si="207"/>
        <v>0</v>
      </c>
      <c r="BE72" s="221">
        <f t="shared" si="207"/>
        <v>0</v>
      </c>
      <c r="BF72" s="210"/>
    </row>
    <row r="73" spans="1:58" s="151" customFormat="1" ht="16">
      <c r="A73" s="169"/>
      <c r="B73" s="189"/>
      <c r="C73" s="218" t="s">
        <v>19</v>
      </c>
      <c r="D73" s="232"/>
      <c r="E73" s="239"/>
      <c r="F73" s="219">
        <f t="shared" ref="F73:F75" si="208">SUM(H73:BE73)</f>
        <v>0</v>
      </c>
      <c r="G73" s="223"/>
      <c r="H73" s="221">
        <f t="shared" ref="H73:AF73" si="209">H40*H$10</f>
        <v>0</v>
      </c>
      <c r="I73" s="221">
        <f t="shared" si="209"/>
        <v>0</v>
      </c>
      <c r="J73" s="221">
        <f t="shared" si="209"/>
        <v>0</v>
      </c>
      <c r="K73" s="221">
        <f t="shared" si="209"/>
        <v>0</v>
      </c>
      <c r="L73" s="221">
        <f t="shared" si="209"/>
        <v>0</v>
      </c>
      <c r="M73" s="221">
        <f t="shared" si="209"/>
        <v>0</v>
      </c>
      <c r="N73" s="221">
        <f t="shared" si="209"/>
        <v>0</v>
      </c>
      <c r="O73" s="221">
        <f t="shared" si="209"/>
        <v>0</v>
      </c>
      <c r="P73" s="221">
        <f t="shared" si="209"/>
        <v>0</v>
      </c>
      <c r="Q73" s="221">
        <f t="shared" si="209"/>
        <v>0</v>
      </c>
      <c r="R73" s="221">
        <f t="shared" si="209"/>
        <v>0</v>
      </c>
      <c r="S73" s="221">
        <f t="shared" si="209"/>
        <v>0</v>
      </c>
      <c r="T73" s="221">
        <f t="shared" si="209"/>
        <v>0</v>
      </c>
      <c r="U73" s="221">
        <f t="shared" si="209"/>
        <v>0</v>
      </c>
      <c r="V73" s="221">
        <f t="shared" si="209"/>
        <v>0</v>
      </c>
      <c r="W73" s="221">
        <f t="shared" si="209"/>
        <v>0</v>
      </c>
      <c r="X73" s="221">
        <f t="shared" si="209"/>
        <v>0</v>
      </c>
      <c r="Y73" s="221">
        <f t="shared" si="209"/>
        <v>0</v>
      </c>
      <c r="Z73" s="221">
        <f t="shared" si="209"/>
        <v>0</v>
      </c>
      <c r="AA73" s="221">
        <f t="shared" si="209"/>
        <v>0</v>
      </c>
      <c r="AB73" s="221">
        <f t="shared" si="209"/>
        <v>0</v>
      </c>
      <c r="AC73" s="221">
        <f t="shared" si="209"/>
        <v>0</v>
      </c>
      <c r="AD73" s="221">
        <f t="shared" si="209"/>
        <v>0</v>
      </c>
      <c r="AE73" s="221">
        <f t="shared" si="209"/>
        <v>0</v>
      </c>
      <c r="AF73" s="221">
        <f t="shared" si="209"/>
        <v>0</v>
      </c>
      <c r="AG73" s="221">
        <f t="shared" ref="AG73:BE73" si="210">AG40*AG$10</f>
        <v>0</v>
      </c>
      <c r="AH73" s="221">
        <f t="shared" si="210"/>
        <v>0</v>
      </c>
      <c r="AI73" s="221">
        <f t="shared" si="210"/>
        <v>0</v>
      </c>
      <c r="AJ73" s="221">
        <f t="shared" si="210"/>
        <v>0</v>
      </c>
      <c r="AK73" s="221">
        <f t="shared" si="210"/>
        <v>0</v>
      </c>
      <c r="AL73" s="221">
        <f t="shared" si="210"/>
        <v>0</v>
      </c>
      <c r="AM73" s="221">
        <f t="shared" si="210"/>
        <v>0</v>
      </c>
      <c r="AN73" s="221">
        <f t="shared" si="210"/>
        <v>0</v>
      </c>
      <c r="AO73" s="221">
        <f t="shared" si="210"/>
        <v>0</v>
      </c>
      <c r="AP73" s="221">
        <f t="shared" si="210"/>
        <v>0</v>
      </c>
      <c r="AQ73" s="221">
        <f t="shared" si="210"/>
        <v>0</v>
      </c>
      <c r="AR73" s="221">
        <f t="shared" si="210"/>
        <v>0</v>
      </c>
      <c r="AS73" s="221">
        <f t="shared" si="210"/>
        <v>0</v>
      </c>
      <c r="AT73" s="221">
        <f t="shared" si="210"/>
        <v>0</v>
      </c>
      <c r="AU73" s="221">
        <f t="shared" si="210"/>
        <v>0</v>
      </c>
      <c r="AV73" s="221">
        <f t="shared" si="210"/>
        <v>0</v>
      </c>
      <c r="AW73" s="221">
        <f t="shared" si="210"/>
        <v>0</v>
      </c>
      <c r="AX73" s="221">
        <f t="shared" si="210"/>
        <v>0</v>
      </c>
      <c r="AY73" s="221">
        <f t="shared" si="210"/>
        <v>0</v>
      </c>
      <c r="AZ73" s="221">
        <f t="shared" si="210"/>
        <v>0</v>
      </c>
      <c r="BA73" s="221">
        <f t="shared" si="210"/>
        <v>0</v>
      </c>
      <c r="BB73" s="221">
        <f t="shared" si="210"/>
        <v>0</v>
      </c>
      <c r="BC73" s="221">
        <f t="shared" si="210"/>
        <v>0</v>
      </c>
      <c r="BD73" s="221">
        <f t="shared" si="210"/>
        <v>0</v>
      </c>
      <c r="BE73" s="221">
        <f t="shared" si="210"/>
        <v>0</v>
      </c>
      <c r="BF73" s="210"/>
    </row>
    <row r="74" spans="1:58" s="151" customFormat="1" ht="16">
      <c r="A74" s="169"/>
      <c r="B74" s="189"/>
      <c r="C74" s="218" t="s">
        <v>20</v>
      </c>
      <c r="E74" s="238"/>
      <c r="F74" s="219">
        <f t="shared" si="208"/>
        <v>0</v>
      </c>
      <c r="G74" s="223"/>
      <c r="H74" s="221">
        <f t="shared" ref="H74:AF74" si="211">H41*H$10</f>
        <v>0</v>
      </c>
      <c r="I74" s="221">
        <f t="shared" si="211"/>
        <v>0</v>
      </c>
      <c r="J74" s="221">
        <f t="shared" si="211"/>
        <v>0</v>
      </c>
      <c r="K74" s="221">
        <f t="shared" si="211"/>
        <v>0</v>
      </c>
      <c r="L74" s="221">
        <f t="shared" si="211"/>
        <v>0</v>
      </c>
      <c r="M74" s="221">
        <f t="shared" si="211"/>
        <v>0</v>
      </c>
      <c r="N74" s="221">
        <f t="shared" si="211"/>
        <v>0</v>
      </c>
      <c r="O74" s="221">
        <f t="shared" si="211"/>
        <v>0</v>
      </c>
      <c r="P74" s="221">
        <f t="shared" si="211"/>
        <v>0</v>
      </c>
      <c r="Q74" s="221">
        <f t="shared" si="211"/>
        <v>0</v>
      </c>
      <c r="R74" s="221">
        <f t="shared" si="211"/>
        <v>0</v>
      </c>
      <c r="S74" s="221">
        <f t="shared" si="211"/>
        <v>0</v>
      </c>
      <c r="T74" s="221">
        <f t="shared" si="211"/>
        <v>0</v>
      </c>
      <c r="U74" s="221">
        <f t="shared" si="211"/>
        <v>0</v>
      </c>
      <c r="V74" s="221">
        <f t="shared" si="211"/>
        <v>0</v>
      </c>
      <c r="W74" s="221">
        <f t="shared" si="211"/>
        <v>0</v>
      </c>
      <c r="X74" s="221">
        <f t="shared" si="211"/>
        <v>0</v>
      </c>
      <c r="Y74" s="221">
        <f t="shared" si="211"/>
        <v>0</v>
      </c>
      <c r="Z74" s="221">
        <f t="shared" si="211"/>
        <v>0</v>
      </c>
      <c r="AA74" s="221">
        <f t="shared" si="211"/>
        <v>0</v>
      </c>
      <c r="AB74" s="221">
        <f t="shared" si="211"/>
        <v>0</v>
      </c>
      <c r="AC74" s="221">
        <f t="shared" si="211"/>
        <v>0</v>
      </c>
      <c r="AD74" s="221">
        <f t="shared" si="211"/>
        <v>0</v>
      </c>
      <c r="AE74" s="221">
        <f t="shared" si="211"/>
        <v>0</v>
      </c>
      <c r="AF74" s="221">
        <f t="shared" si="211"/>
        <v>0</v>
      </c>
      <c r="AG74" s="221">
        <f t="shared" ref="AG74:BE74" si="212">AG41*AG$10</f>
        <v>0</v>
      </c>
      <c r="AH74" s="221">
        <f t="shared" si="212"/>
        <v>0</v>
      </c>
      <c r="AI74" s="221">
        <f t="shared" si="212"/>
        <v>0</v>
      </c>
      <c r="AJ74" s="221">
        <f t="shared" si="212"/>
        <v>0</v>
      </c>
      <c r="AK74" s="221">
        <f t="shared" si="212"/>
        <v>0</v>
      </c>
      <c r="AL74" s="221">
        <f t="shared" si="212"/>
        <v>0</v>
      </c>
      <c r="AM74" s="221">
        <f t="shared" si="212"/>
        <v>0</v>
      </c>
      <c r="AN74" s="221">
        <f t="shared" si="212"/>
        <v>0</v>
      </c>
      <c r="AO74" s="221">
        <f t="shared" si="212"/>
        <v>0</v>
      </c>
      <c r="AP74" s="221">
        <f t="shared" si="212"/>
        <v>0</v>
      </c>
      <c r="AQ74" s="221">
        <f t="shared" si="212"/>
        <v>0</v>
      </c>
      <c r="AR74" s="221">
        <f t="shared" si="212"/>
        <v>0</v>
      </c>
      <c r="AS74" s="221">
        <f t="shared" si="212"/>
        <v>0</v>
      </c>
      <c r="AT74" s="221">
        <f t="shared" si="212"/>
        <v>0</v>
      </c>
      <c r="AU74" s="221">
        <f t="shared" si="212"/>
        <v>0</v>
      </c>
      <c r="AV74" s="221">
        <f t="shared" si="212"/>
        <v>0</v>
      </c>
      <c r="AW74" s="221">
        <f t="shared" si="212"/>
        <v>0</v>
      </c>
      <c r="AX74" s="221">
        <f t="shared" si="212"/>
        <v>0</v>
      </c>
      <c r="AY74" s="221">
        <f t="shared" si="212"/>
        <v>0</v>
      </c>
      <c r="AZ74" s="221">
        <f t="shared" si="212"/>
        <v>0</v>
      </c>
      <c r="BA74" s="221">
        <f t="shared" si="212"/>
        <v>0</v>
      </c>
      <c r="BB74" s="221">
        <f t="shared" si="212"/>
        <v>0</v>
      </c>
      <c r="BC74" s="221">
        <f t="shared" si="212"/>
        <v>0</v>
      </c>
      <c r="BD74" s="221">
        <f t="shared" si="212"/>
        <v>0</v>
      </c>
      <c r="BE74" s="221">
        <f t="shared" si="212"/>
        <v>0</v>
      </c>
      <c r="BF74" s="210"/>
    </row>
    <row r="75" spans="1:58" s="151" customFormat="1" ht="16">
      <c r="A75" s="169"/>
      <c r="B75" s="189"/>
      <c r="C75" s="218" t="s">
        <v>22</v>
      </c>
      <c r="E75" s="238"/>
      <c r="F75" s="219">
        <f t="shared" si="208"/>
        <v>0</v>
      </c>
      <c r="G75" s="223"/>
      <c r="H75" s="221">
        <f t="shared" ref="H75:AF75" si="213">H42*H$10</f>
        <v>0</v>
      </c>
      <c r="I75" s="221">
        <f t="shared" si="213"/>
        <v>0</v>
      </c>
      <c r="J75" s="221">
        <f t="shared" si="213"/>
        <v>0</v>
      </c>
      <c r="K75" s="221">
        <f t="shared" si="213"/>
        <v>0</v>
      </c>
      <c r="L75" s="221">
        <f t="shared" si="213"/>
        <v>0</v>
      </c>
      <c r="M75" s="221">
        <f t="shared" si="213"/>
        <v>0</v>
      </c>
      <c r="N75" s="221">
        <f t="shared" si="213"/>
        <v>0</v>
      </c>
      <c r="O75" s="221">
        <f t="shared" si="213"/>
        <v>0</v>
      </c>
      <c r="P75" s="221">
        <f t="shared" si="213"/>
        <v>0</v>
      </c>
      <c r="Q75" s="221">
        <f t="shared" si="213"/>
        <v>0</v>
      </c>
      <c r="R75" s="221">
        <f t="shared" si="213"/>
        <v>0</v>
      </c>
      <c r="S75" s="221">
        <f t="shared" si="213"/>
        <v>0</v>
      </c>
      <c r="T75" s="221">
        <f t="shared" si="213"/>
        <v>0</v>
      </c>
      <c r="U75" s="221">
        <f t="shared" si="213"/>
        <v>0</v>
      </c>
      <c r="V75" s="221">
        <f t="shared" si="213"/>
        <v>0</v>
      </c>
      <c r="W75" s="221">
        <f t="shared" si="213"/>
        <v>0</v>
      </c>
      <c r="X75" s="221">
        <f t="shared" si="213"/>
        <v>0</v>
      </c>
      <c r="Y75" s="221">
        <f t="shared" si="213"/>
        <v>0</v>
      </c>
      <c r="Z75" s="221">
        <f t="shared" si="213"/>
        <v>0</v>
      </c>
      <c r="AA75" s="221">
        <f t="shared" si="213"/>
        <v>0</v>
      </c>
      <c r="AB75" s="221">
        <f t="shared" si="213"/>
        <v>0</v>
      </c>
      <c r="AC75" s="221">
        <f t="shared" si="213"/>
        <v>0</v>
      </c>
      <c r="AD75" s="221">
        <f t="shared" si="213"/>
        <v>0</v>
      </c>
      <c r="AE75" s="221">
        <f t="shared" si="213"/>
        <v>0</v>
      </c>
      <c r="AF75" s="221">
        <f t="shared" si="213"/>
        <v>0</v>
      </c>
      <c r="AG75" s="221">
        <f t="shared" ref="AG75:BE75" si="214">AG42*AG$10</f>
        <v>0</v>
      </c>
      <c r="AH75" s="221">
        <f t="shared" si="214"/>
        <v>0</v>
      </c>
      <c r="AI75" s="221">
        <f t="shared" si="214"/>
        <v>0</v>
      </c>
      <c r="AJ75" s="221">
        <f t="shared" si="214"/>
        <v>0</v>
      </c>
      <c r="AK75" s="221">
        <f t="shared" si="214"/>
        <v>0</v>
      </c>
      <c r="AL75" s="221">
        <f t="shared" si="214"/>
        <v>0</v>
      </c>
      <c r="AM75" s="221">
        <f t="shared" si="214"/>
        <v>0</v>
      </c>
      <c r="AN75" s="221">
        <f t="shared" si="214"/>
        <v>0</v>
      </c>
      <c r="AO75" s="221">
        <f t="shared" si="214"/>
        <v>0</v>
      </c>
      <c r="AP75" s="221">
        <f t="shared" si="214"/>
        <v>0</v>
      </c>
      <c r="AQ75" s="221">
        <f t="shared" si="214"/>
        <v>0</v>
      </c>
      <c r="AR75" s="221">
        <f t="shared" si="214"/>
        <v>0</v>
      </c>
      <c r="AS75" s="221">
        <f t="shared" si="214"/>
        <v>0</v>
      </c>
      <c r="AT75" s="221">
        <f t="shared" si="214"/>
        <v>0</v>
      </c>
      <c r="AU75" s="221">
        <f t="shared" si="214"/>
        <v>0</v>
      </c>
      <c r="AV75" s="221">
        <f t="shared" si="214"/>
        <v>0</v>
      </c>
      <c r="AW75" s="221">
        <f t="shared" si="214"/>
        <v>0</v>
      </c>
      <c r="AX75" s="221">
        <f t="shared" si="214"/>
        <v>0</v>
      </c>
      <c r="AY75" s="221">
        <f t="shared" si="214"/>
        <v>0</v>
      </c>
      <c r="AZ75" s="221">
        <f t="shared" si="214"/>
        <v>0</v>
      </c>
      <c r="BA75" s="221">
        <f t="shared" si="214"/>
        <v>0</v>
      </c>
      <c r="BB75" s="221">
        <f t="shared" si="214"/>
        <v>0</v>
      </c>
      <c r="BC75" s="221">
        <f t="shared" si="214"/>
        <v>0</v>
      </c>
      <c r="BD75" s="221">
        <f t="shared" si="214"/>
        <v>0</v>
      </c>
      <c r="BE75" s="221">
        <f t="shared" si="214"/>
        <v>0</v>
      </c>
      <c r="BF75" s="210"/>
    </row>
    <row r="76" spans="1:58" s="151" customFormat="1" ht="16">
      <c r="A76" s="169"/>
      <c r="B76" s="185"/>
      <c r="C76" s="225"/>
      <c r="D76" s="154"/>
      <c r="E76" s="240"/>
      <c r="F76" s="226"/>
      <c r="G76" s="227"/>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228"/>
      <c r="AP76" s="228"/>
      <c r="AQ76" s="228"/>
      <c r="AR76" s="228"/>
      <c r="AS76" s="228"/>
      <c r="AT76" s="228"/>
      <c r="AU76" s="228"/>
      <c r="AV76" s="228"/>
      <c r="AW76" s="228"/>
      <c r="AX76" s="228"/>
      <c r="AY76" s="228"/>
      <c r="AZ76" s="228"/>
      <c r="BA76" s="228"/>
      <c r="BB76" s="228"/>
      <c r="BC76" s="228"/>
      <c r="BD76" s="228"/>
      <c r="BE76" s="228"/>
      <c r="BF76" s="210"/>
    </row>
    <row r="77" spans="1:58" s="151" customFormat="1" ht="16">
      <c r="A77" s="207" t="s">
        <v>40</v>
      </c>
      <c r="B77" s="207" t="s">
        <v>40</v>
      </c>
      <c r="C77" s="207" t="s">
        <v>40</v>
      </c>
      <c r="D77" s="207" t="s">
        <v>40</v>
      </c>
      <c r="E77" s="241" t="s">
        <v>40</v>
      </c>
      <c r="F77" s="207" t="s">
        <v>40</v>
      </c>
      <c r="G77" s="207" t="s">
        <v>40</v>
      </c>
      <c r="H77" s="241" t="s">
        <v>40</v>
      </c>
      <c r="I77" s="241" t="s">
        <v>40</v>
      </c>
      <c r="J77" s="241" t="s">
        <v>40</v>
      </c>
      <c r="K77" s="241" t="s">
        <v>40</v>
      </c>
      <c r="L77" s="241" t="s">
        <v>40</v>
      </c>
      <c r="M77" s="241" t="s">
        <v>40</v>
      </c>
      <c r="N77" s="241" t="s">
        <v>40</v>
      </c>
      <c r="O77" s="241" t="s">
        <v>40</v>
      </c>
      <c r="P77" s="241" t="s">
        <v>40</v>
      </c>
      <c r="Q77" s="241" t="s">
        <v>40</v>
      </c>
      <c r="R77" s="241" t="s">
        <v>40</v>
      </c>
      <c r="S77" s="241" t="s">
        <v>40</v>
      </c>
      <c r="T77" s="241" t="s">
        <v>40</v>
      </c>
      <c r="U77" s="241" t="s">
        <v>40</v>
      </c>
      <c r="V77" s="241" t="s">
        <v>40</v>
      </c>
      <c r="W77" s="241" t="s">
        <v>40</v>
      </c>
      <c r="X77" s="241" t="s">
        <v>40</v>
      </c>
      <c r="Y77" s="241" t="s">
        <v>40</v>
      </c>
      <c r="Z77" s="241" t="s">
        <v>40</v>
      </c>
      <c r="AA77" s="241" t="s">
        <v>40</v>
      </c>
      <c r="AB77" s="241" t="s">
        <v>40</v>
      </c>
      <c r="AC77" s="241" t="s">
        <v>40</v>
      </c>
      <c r="AD77" s="241" t="s">
        <v>40</v>
      </c>
      <c r="AE77" s="241" t="s">
        <v>40</v>
      </c>
      <c r="AF77" s="241"/>
      <c r="AG77" s="241"/>
      <c r="AH77" s="241"/>
      <c r="AI77" s="241"/>
      <c r="AJ77" s="241"/>
      <c r="AK77" s="241"/>
      <c r="AL77" s="241"/>
      <c r="AM77" s="241"/>
      <c r="AN77" s="241"/>
      <c r="AO77" s="241"/>
      <c r="AP77" s="241"/>
      <c r="AQ77" s="241"/>
      <c r="AR77" s="241"/>
      <c r="AS77" s="241"/>
      <c r="AT77" s="241"/>
      <c r="AU77" s="241"/>
      <c r="AV77" s="241"/>
      <c r="AW77" s="241"/>
      <c r="AX77" s="241"/>
      <c r="AY77" s="241"/>
      <c r="AZ77" s="241"/>
      <c r="BA77" s="241"/>
      <c r="BB77" s="241"/>
      <c r="BC77" s="241"/>
      <c r="BD77" s="241"/>
      <c r="BE77" s="241"/>
      <c r="BF77" s="210"/>
    </row>
  </sheetData>
  <sheetProtection algorithmName="SHA-512" hashValue="YENrGkfCxBlzR+fDjcxkhbryYaf8TuuOl0D3RC5zLZKN2KMiqEf7tXIVs6tMS5k5TKbrZPY/lPL9L/i1v2JL0A==" saltValue="XVqK55bBYWkKMivzCN96/g==" spinCount="100000" sheet="1" selectLockedCells="1"/>
  <mergeCells count="1">
    <mergeCell ref="B2:N5"/>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BO217"/>
  <sheetViews>
    <sheetView zoomScale="75" zoomScaleNormal="75" workbookViewId="0">
      <pane xSplit="6" ySplit="9" topLeftCell="G10" activePane="bottomRight" state="frozen"/>
      <selection pane="topRight" activeCell="G1" sqref="G1"/>
      <selection pane="bottomLeft" activeCell="A10" sqref="A10"/>
      <selection pane="bottomRight" activeCell="E42" sqref="E42"/>
    </sheetView>
  </sheetViews>
  <sheetFormatPr baseColWidth="10" defaultColWidth="8.6640625" defaultRowHeight="15"/>
  <cols>
    <col min="1" max="1" width="8.6640625" style="146"/>
    <col min="2" max="2" width="10.5" style="146" bestFit="1" customWidth="1"/>
    <col min="3" max="3" width="8.6640625" style="146"/>
    <col min="4" max="4" width="22.5" style="146" customWidth="1"/>
    <col min="5" max="5" width="28.5" style="146" customWidth="1"/>
    <col min="6" max="6" width="14.5" style="277" customWidth="1"/>
    <col min="7" max="7" width="8.6640625" style="146"/>
    <col min="8" max="8" width="11.1640625" style="146" bestFit="1" customWidth="1"/>
    <col min="9" max="9" width="13.5" style="146" customWidth="1"/>
    <col min="10" max="10" width="13.33203125" style="146" customWidth="1"/>
    <col min="11" max="26" width="9.6640625" style="146" bestFit="1" customWidth="1"/>
    <col min="27" max="27" width="12.1640625" style="146" customWidth="1"/>
    <col min="28" max="28" width="19.1640625" style="146" bestFit="1" customWidth="1"/>
    <col min="29" max="29" width="14.33203125" style="146" bestFit="1" customWidth="1"/>
    <col min="30" max="30" width="14.1640625" style="146" bestFit="1" customWidth="1"/>
    <col min="31" max="31" width="6.5" style="146" customWidth="1"/>
    <col min="32" max="32" width="14.6640625" style="146" customWidth="1"/>
    <col min="33" max="46" width="8.6640625" style="146"/>
    <col min="47" max="47" width="15.33203125" style="146" customWidth="1"/>
    <col min="48" max="56" width="8.6640625" style="146"/>
    <col min="57" max="57" width="11.5" style="146" bestFit="1" customWidth="1"/>
    <col min="58" max="16384" width="8.6640625" style="146"/>
  </cols>
  <sheetData>
    <row r="1" spans="1:67" s="151" customFormat="1" ht="21" thickBot="1">
      <c r="A1" s="196"/>
      <c r="B1" s="156" t="s">
        <v>124</v>
      </c>
      <c r="C1" s="196"/>
      <c r="D1" s="201"/>
      <c r="E1" s="201"/>
      <c r="F1" s="250"/>
      <c r="G1" s="197"/>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8"/>
    </row>
    <row r="2" spans="1:67" s="151" customFormat="1" ht="16">
      <c r="A2" s="196"/>
      <c r="B2" s="478" t="s">
        <v>125</v>
      </c>
      <c r="C2" s="479"/>
      <c r="D2" s="479"/>
      <c r="E2" s="479"/>
      <c r="F2" s="479"/>
      <c r="G2" s="479"/>
      <c r="H2" s="479"/>
      <c r="I2" s="479"/>
      <c r="J2" s="479"/>
      <c r="K2" s="479"/>
      <c r="L2" s="479"/>
      <c r="M2" s="479"/>
      <c r="N2" s="480"/>
      <c r="O2" s="196"/>
      <c r="P2" s="196"/>
      <c r="Q2" s="196"/>
      <c r="R2" s="196"/>
      <c r="S2" s="196"/>
      <c r="T2" s="196"/>
      <c r="U2" s="196"/>
      <c r="V2" s="196"/>
      <c r="W2" s="196"/>
      <c r="X2" s="196"/>
      <c r="Y2" s="196"/>
      <c r="Z2" s="196"/>
      <c r="AA2" s="196"/>
      <c r="AB2" s="196"/>
      <c r="AC2" s="196"/>
      <c r="AD2" s="196"/>
      <c r="AE2" s="196"/>
      <c r="AF2" s="196"/>
      <c r="AG2" s="198"/>
    </row>
    <row r="3" spans="1:67" s="151" customFormat="1" ht="16">
      <c r="A3" s="196"/>
      <c r="B3" s="481"/>
      <c r="C3" s="482"/>
      <c r="D3" s="482"/>
      <c r="E3" s="482"/>
      <c r="F3" s="482"/>
      <c r="G3" s="482"/>
      <c r="H3" s="482"/>
      <c r="I3" s="482"/>
      <c r="J3" s="482"/>
      <c r="K3" s="482"/>
      <c r="L3" s="482"/>
      <c r="M3" s="482"/>
      <c r="N3" s="483"/>
      <c r="O3" s="196"/>
      <c r="P3" s="196"/>
      <c r="Q3" s="196"/>
      <c r="R3" s="196"/>
      <c r="S3" s="196"/>
      <c r="T3" s="196"/>
      <c r="U3" s="196"/>
      <c r="V3" s="196"/>
      <c r="W3" s="196"/>
      <c r="X3" s="196"/>
      <c r="Y3" s="196"/>
      <c r="Z3" s="196"/>
      <c r="AA3" s="196"/>
      <c r="AB3" s="196"/>
      <c r="AC3" s="196"/>
      <c r="AD3" s="196"/>
      <c r="AE3" s="196"/>
      <c r="AF3" s="196"/>
      <c r="AG3" s="198"/>
    </row>
    <row r="4" spans="1:67" s="151" customFormat="1" ht="16">
      <c r="A4" s="196"/>
      <c r="B4" s="481"/>
      <c r="C4" s="482"/>
      <c r="D4" s="482"/>
      <c r="E4" s="482"/>
      <c r="F4" s="482"/>
      <c r="G4" s="482"/>
      <c r="H4" s="482"/>
      <c r="I4" s="482"/>
      <c r="J4" s="482"/>
      <c r="K4" s="482"/>
      <c r="L4" s="482"/>
      <c r="M4" s="482"/>
      <c r="N4" s="483"/>
      <c r="O4" s="196"/>
      <c r="P4" s="196"/>
      <c r="Q4" s="196"/>
      <c r="R4" s="196"/>
      <c r="S4" s="196"/>
      <c r="T4" s="196"/>
      <c r="U4" s="196"/>
      <c r="V4" s="196"/>
      <c r="W4" s="196"/>
      <c r="X4" s="196"/>
      <c r="Y4" s="196"/>
      <c r="Z4" s="196"/>
      <c r="AA4" s="196"/>
      <c r="AB4" s="196"/>
      <c r="AC4" s="196"/>
      <c r="AD4" s="196"/>
      <c r="AE4" s="196"/>
      <c r="AF4" s="196"/>
      <c r="AG4" s="198"/>
    </row>
    <row r="5" spans="1:67" s="151" customFormat="1" ht="17" thickBot="1">
      <c r="A5" s="196"/>
      <c r="B5" s="484"/>
      <c r="C5" s="485"/>
      <c r="D5" s="485"/>
      <c r="E5" s="485"/>
      <c r="F5" s="485"/>
      <c r="G5" s="485"/>
      <c r="H5" s="485"/>
      <c r="I5" s="485"/>
      <c r="J5" s="485"/>
      <c r="K5" s="485"/>
      <c r="L5" s="485"/>
      <c r="M5" s="485"/>
      <c r="N5" s="486"/>
      <c r="O5" s="196"/>
      <c r="P5" s="196"/>
      <c r="Q5" s="196"/>
      <c r="R5" s="196"/>
      <c r="S5" s="196"/>
      <c r="T5" s="196"/>
      <c r="U5" s="196"/>
      <c r="V5" s="196"/>
      <c r="W5" s="196"/>
      <c r="X5" s="196"/>
      <c r="Y5" s="196"/>
      <c r="Z5" s="196"/>
      <c r="AA5" s="196"/>
      <c r="AB5" s="196"/>
      <c r="AC5" s="196"/>
      <c r="AD5" s="196"/>
      <c r="AE5" s="196"/>
      <c r="AF5" s="196"/>
      <c r="AG5" s="198"/>
    </row>
    <row r="6" spans="1:67" s="151" customFormat="1" ht="16">
      <c r="A6" s="196"/>
      <c r="B6" s="199"/>
      <c r="C6" s="199"/>
      <c r="D6" s="199"/>
      <c r="E6" s="199"/>
      <c r="F6" s="251"/>
      <c r="G6" s="199"/>
      <c r="H6" s="199"/>
      <c r="I6" s="199"/>
      <c r="J6" s="199"/>
      <c r="K6" s="199"/>
      <c r="L6" s="199"/>
      <c r="M6" s="199"/>
      <c r="N6" s="199"/>
      <c r="O6" s="196"/>
      <c r="P6" s="196"/>
      <c r="Q6" s="196"/>
      <c r="R6" s="196"/>
      <c r="S6" s="196"/>
      <c r="T6" s="196"/>
      <c r="U6" s="196">
        <f>10*2</f>
        <v>20</v>
      </c>
      <c r="V6" s="196"/>
      <c r="W6" s="196"/>
      <c r="X6" s="196"/>
      <c r="Y6" s="196"/>
      <c r="Z6" s="196"/>
      <c r="AA6" s="196"/>
      <c r="AB6" s="196"/>
      <c r="AC6" s="196"/>
      <c r="AD6" s="196"/>
      <c r="AE6" s="196"/>
      <c r="AF6" s="196"/>
      <c r="AG6" s="198"/>
    </row>
    <row r="7" spans="1:67" s="151" customFormat="1" ht="16">
      <c r="B7" s="201"/>
      <c r="C7" s="201"/>
      <c r="D7" s="201"/>
      <c r="E7" s="201"/>
      <c r="F7" s="250"/>
      <c r="G7" s="197"/>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8"/>
    </row>
    <row r="8" spans="1:67" s="151" customFormat="1" ht="16">
      <c r="B8" s="152"/>
      <c r="D8" s="154"/>
      <c r="E8" s="154"/>
      <c r="F8" s="240"/>
      <c r="G8" s="152"/>
      <c r="H8" s="151">
        <v>0</v>
      </c>
      <c r="I8" s="151">
        <f>H8+1</f>
        <v>1</v>
      </c>
      <c r="J8" s="151">
        <f t="shared" ref="J8:AF8" si="0">I8+1</f>
        <v>2</v>
      </c>
      <c r="K8" s="151">
        <f t="shared" si="0"/>
        <v>3</v>
      </c>
      <c r="L8" s="151">
        <f t="shared" si="0"/>
        <v>4</v>
      </c>
      <c r="M8" s="151">
        <f t="shared" si="0"/>
        <v>5</v>
      </c>
      <c r="N8" s="151">
        <f t="shared" si="0"/>
        <v>6</v>
      </c>
      <c r="O8" s="151">
        <f t="shared" si="0"/>
        <v>7</v>
      </c>
      <c r="P8" s="151">
        <f t="shared" si="0"/>
        <v>8</v>
      </c>
      <c r="Q8" s="151">
        <f t="shared" si="0"/>
        <v>9</v>
      </c>
      <c r="R8" s="151">
        <f t="shared" si="0"/>
        <v>10</v>
      </c>
      <c r="S8" s="151">
        <f t="shared" si="0"/>
        <v>11</v>
      </c>
      <c r="T8" s="151">
        <f t="shared" si="0"/>
        <v>12</v>
      </c>
      <c r="U8" s="151">
        <f t="shared" si="0"/>
        <v>13</v>
      </c>
      <c r="V8" s="151">
        <f t="shared" si="0"/>
        <v>14</v>
      </c>
      <c r="W8" s="151">
        <f t="shared" si="0"/>
        <v>15</v>
      </c>
      <c r="X8" s="151">
        <f t="shared" si="0"/>
        <v>16</v>
      </c>
      <c r="Y8" s="151">
        <f t="shared" si="0"/>
        <v>17</v>
      </c>
      <c r="Z8" s="151">
        <f t="shared" si="0"/>
        <v>18</v>
      </c>
      <c r="AA8" s="151">
        <f t="shared" si="0"/>
        <v>19</v>
      </c>
      <c r="AB8" s="151">
        <f t="shared" si="0"/>
        <v>20</v>
      </c>
      <c r="AC8" s="151">
        <f t="shared" si="0"/>
        <v>21</v>
      </c>
      <c r="AD8" s="151">
        <f t="shared" si="0"/>
        <v>22</v>
      </c>
      <c r="AE8" s="151">
        <f t="shared" si="0"/>
        <v>23</v>
      </c>
      <c r="AF8" s="151">
        <f t="shared" si="0"/>
        <v>24</v>
      </c>
      <c r="AG8" s="151">
        <f t="shared" ref="AG8" si="1">AF8+1</f>
        <v>25</v>
      </c>
      <c r="AH8" s="151">
        <f t="shared" ref="AH8" si="2">AG8+1</f>
        <v>26</v>
      </c>
      <c r="AI8" s="151">
        <f t="shared" ref="AI8" si="3">AH8+1</f>
        <v>27</v>
      </c>
      <c r="AJ8" s="151">
        <f t="shared" ref="AJ8" si="4">AI8+1</f>
        <v>28</v>
      </c>
      <c r="AK8" s="151">
        <f t="shared" ref="AK8" si="5">AJ8+1</f>
        <v>29</v>
      </c>
      <c r="AL8" s="151">
        <f t="shared" ref="AL8" si="6">AK8+1</f>
        <v>30</v>
      </c>
      <c r="AM8" s="151">
        <f t="shared" ref="AM8" si="7">AL8+1</f>
        <v>31</v>
      </c>
      <c r="AN8" s="151">
        <f t="shared" ref="AN8" si="8">AM8+1</f>
        <v>32</v>
      </c>
      <c r="AO8" s="151">
        <f t="shared" ref="AO8" si="9">AN8+1</f>
        <v>33</v>
      </c>
      <c r="AP8" s="151">
        <f t="shared" ref="AP8" si="10">AO8+1</f>
        <v>34</v>
      </c>
      <c r="AQ8" s="151">
        <f t="shared" ref="AQ8" si="11">AP8+1</f>
        <v>35</v>
      </c>
      <c r="AR8" s="151">
        <f t="shared" ref="AR8" si="12">AQ8+1</f>
        <v>36</v>
      </c>
      <c r="AS8" s="151">
        <f t="shared" ref="AS8" si="13">AR8+1</f>
        <v>37</v>
      </c>
      <c r="AT8" s="151">
        <f t="shared" ref="AT8" si="14">AS8+1</f>
        <v>38</v>
      </c>
      <c r="AU8" s="151">
        <f t="shared" ref="AU8" si="15">AT8+1</f>
        <v>39</v>
      </c>
      <c r="AV8" s="151">
        <f t="shared" ref="AV8" si="16">AU8+1</f>
        <v>40</v>
      </c>
      <c r="AW8" s="151">
        <f t="shared" ref="AW8" si="17">AV8+1</f>
        <v>41</v>
      </c>
      <c r="AX8" s="151">
        <f t="shared" ref="AX8" si="18">AW8+1</f>
        <v>42</v>
      </c>
      <c r="AY8" s="151">
        <f t="shared" ref="AY8" si="19">AX8+1</f>
        <v>43</v>
      </c>
      <c r="AZ8" s="151">
        <f t="shared" ref="AZ8" si="20">AY8+1</f>
        <v>44</v>
      </c>
      <c r="BA8" s="151">
        <f t="shared" ref="BA8" si="21">AZ8+1</f>
        <v>45</v>
      </c>
      <c r="BB8" s="151">
        <f t="shared" ref="BB8" si="22">BA8+1</f>
        <v>46</v>
      </c>
      <c r="BC8" s="151">
        <f t="shared" ref="BC8" si="23">BB8+1</f>
        <v>47</v>
      </c>
      <c r="BD8" s="151">
        <f t="shared" ref="BD8" si="24">BC8+1</f>
        <v>48</v>
      </c>
      <c r="BE8" s="151">
        <f t="shared" ref="BE8" si="25">BD8+1</f>
        <v>49</v>
      </c>
    </row>
    <row r="9" spans="1:67" s="151" customFormat="1" ht="16">
      <c r="A9" s="157" t="str">
        <f>'4- LCCA'!A14</f>
        <v>Life Cycle Cost Analysis</v>
      </c>
      <c r="B9" s="158"/>
      <c r="C9" s="159"/>
      <c r="D9" s="160"/>
      <c r="E9" s="230"/>
      <c r="F9" s="252"/>
      <c r="G9" s="161" t="s">
        <v>41</v>
      </c>
      <c r="H9" s="168">
        <f>Baseyear</f>
        <v>2024</v>
      </c>
      <c r="I9" s="168">
        <f>IF(H9+1&lt;='1 - Inputs'!$E$15,H9+1,"")</f>
        <v>2025</v>
      </c>
      <c r="J9" s="168">
        <f>IF(I9+1&lt;='1 - Inputs'!$E$15,I9+1,"")</f>
        <v>2026</v>
      </c>
      <c r="K9" s="168">
        <f>IF(J9+1&lt;='1 - Inputs'!$E$15,J9+1,"")</f>
        <v>2027</v>
      </c>
      <c r="L9" s="168">
        <f>IF(K9+1&lt;='1 - Inputs'!$E$15,K9+1,"")</f>
        <v>2028</v>
      </c>
      <c r="M9" s="168">
        <f>IF(L9+1&lt;='1 - Inputs'!$E$15,L9+1,"")</f>
        <v>2029</v>
      </c>
      <c r="N9" s="168">
        <f>IF(M9+1&lt;='1 - Inputs'!$E$15,M9+1,"")</f>
        <v>2030</v>
      </c>
      <c r="O9" s="168">
        <f>IF(N9+1&lt;='1 - Inputs'!$E$15,N9+1,"")</f>
        <v>2031</v>
      </c>
      <c r="P9" s="168">
        <f>IF(O9+1&lt;='1 - Inputs'!$E$15,O9+1,"")</f>
        <v>2032</v>
      </c>
      <c r="Q9" s="168">
        <f>IF(P9+1&lt;='1 - Inputs'!$E$15,P9+1,"")</f>
        <v>2033</v>
      </c>
      <c r="R9" s="168">
        <f>IF(Q9+1&lt;='1 - Inputs'!$E$15,Q9+1,"")</f>
        <v>2034</v>
      </c>
      <c r="S9" s="168">
        <f>IF(R9+1&lt;='1 - Inputs'!$E$15,R9+1,"")</f>
        <v>2035</v>
      </c>
      <c r="T9" s="168">
        <f>IF(S9+1&lt;='1 - Inputs'!$E$15,S9+1,"")</f>
        <v>2036</v>
      </c>
      <c r="U9" s="168">
        <f>IF(T9+1&lt;='1 - Inputs'!$E$15,T9+1,"")</f>
        <v>2037</v>
      </c>
      <c r="V9" s="168">
        <f>IF(U9+1&lt;='1 - Inputs'!$E$15,U9+1,"")</f>
        <v>2038</v>
      </c>
      <c r="W9" s="168">
        <f>IF(V9+1&lt;='1 - Inputs'!$E$15,V9+1,"")</f>
        <v>2039</v>
      </c>
      <c r="X9" s="168">
        <f>IF(W9+1&lt;='1 - Inputs'!$E$15,W9+1,"")</f>
        <v>2040</v>
      </c>
      <c r="Y9" s="168">
        <f>IF(X9+1&lt;='1 - Inputs'!$E$15,X9+1,"")</f>
        <v>2041</v>
      </c>
      <c r="Z9" s="168">
        <f>IF(Y9+1&lt;='1 - Inputs'!$E$15,Y9+1,"")</f>
        <v>2042</v>
      </c>
      <c r="AA9" s="168">
        <f>IF(Z9+1&lt;='1 - Inputs'!$E$15,Z9+1,"")</f>
        <v>2043</v>
      </c>
      <c r="AB9" s="168">
        <f>IF(AA9+1&lt;='1 - Inputs'!$E$15,AA9+1,"")</f>
        <v>2044</v>
      </c>
      <c r="AC9" s="168">
        <f>IF(AB9+1&lt;='1 - Inputs'!$E$15,AB9+1,"")</f>
        <v>2045</v>
      </c>
      <c r="AD9" s="168">
        <f>IF(AC9+1&lt;='1 - Inputs'!$E$15,AC9+1,"")</f>
        <v>2046</v>
      </c>
      <c r="AE9" s="168">
        <f>IF(AD9+1&lt;='1 - Inputs'!$E$15,AD9+1,"")</f>
        <v>2047</v>
      </c>
      <c r="AF9" s="168">
        <f>IF(AE9+1&lt;='1 - Inputs'!$E$15,AE9+1,"")</f>
        <v>2048</v>
      </c>
      <c r="AG9" s="168">
        <f>IF(AF9+1&lt;='1 - Inputs'!$E$15,AF9+1,"")</f>
        <v>2049</v>
      </c>
      <c r="AH9" s="168">
        <f>IF(AG9+1&lt;='1 - Inputs'!$E$15,AG9+1,"")</f>
        <v>2050</v>
      </c>
      <c r="AI9" s="168">
        <f>IF(AH9+1&lt;='1 - Inputs'!$E$15,AH9+1,"")</f>
        <v>2051</v>
      </c>
      <c r="AJ9" s="168">
        <f>IF(AI9+1&lt;='1 - Inputs'!$E$15,AI9+1,"")</f>
        <v>2052</v>
      </c>
      <c r="AK9" s="168">
        <f>IF(AJ9+1&lt;='1 - Inputs'!$E$15,AJ9+1,"")</f>
        <v>2053</v>
      </c>
      <c r="AL9" s="168">
        <f>IF(AK9+1&lt;='1 - Inputs'!$E$15,AK9+1,"")</f>
        <v>2054</v>
      </c>
      <c r="AM9" s="168">
        <f>IF(AL9+1&lt;='1 - Inputs'!$E$15,AL9+1,"")</f>
        <v>2055</v>
      </c>
      <c r="AN9" s="168">
        <f>IF(AM9+1&lt;='1 - Inputs'!$E$15,AM9+1,"")</f>
        <v>2056</v>
      </c>
      <c r="AO9" s="168">
        <f>IF(AN9+1&lt;='1 - Inputs'!$E$15,AN9+1,"")</f>
        <v>2057</v>
      </c>
      <c r="AP9" s="168">
        <f>IF(AO9+1&lt;='1 - Inputs'!$E$15,AO9+1,"")</f>
        <v>2058</v>
      </c>
      <c r="AQ9" s="168">
        <f>IF(AP9+1&lt;='1 - Inputs'!$E$15,AP9+1,"")</f>
        <v>2059</v>
      </c>
      <c r="AR9" s="168">
        <f>IF(AQ9+1&lt;='1 - Inputs'!$E$15,AQ9+1,"")</f>
        <v>2060</v>
      </c>
      <c r="AS9" s="168">
        <f>IF(AR9+1&lt;='1 - Inputs'!$E$15,AR9+1,"")</f>
        <v>2061</v>
      </c>
      <c r="AT9" s="168">
        <f>IF(AS9+1&lt;='1 - Inputs'!$E$15,AS9+1,"")</f>
        <v>2062</v>
      </c>
      <c r="AU9" s="168">
        <f>IF(AT9+1&lt;='1 - Inputs'!$E$15,AT9+1,"")</f>
        <v>2063</v>
      </c>
      <c r="AV9" s="168">
        <f>IF(AU9+1&lt;='1 - Inputs'!$E$15,AU9+1,"")</f>
        <v>2064</v>
      </c>
      <c r="AW9" s="168">
        <f>IF(AV9+1&lt;='1 - Inputs'!$E$15,AV9+1,"")</f>
        <v>2065</v>
      </c>
      <c r="AX9" s="168">
        <f>IF(AW9+1&lt;='1 - Inputs'!$E$15,AW9+1,"")</f>
        <v>2066</v>
      </c>
      <c r="AY9" s="168">
        <f>IF(AX9+1&lt;='1 - Inputs'!$E$15,AX9+1,"")</f>
        <v>2067</v>
      </c>
      <c r="AZ9" s="168">
        <f>IF(AY9+1&lt;='1 - Inputs'!$E$15,AY9+1,"")</f>
        <v>2068</v>
      </c>
      <c r="BA9" s="168">
        <f>IF(AZ9+1&lt;='1 - Inputs'!$E$15,AZ9+1,"")</f>
        <v>2069</v>
      </c>
      <c r="BB9" s="168">
        <f>IF(BA9+1&lt;='1 - Inputs'!$E$15,BA9+1,"")</f>
        <v>2070</v>
      </c>
      <c r="BC9" s="168">
        <f>IF(BB9+1&lt;='1 - Inputs'!$E$15,BB9+1,"")</f>
        <v>2071</v>
      </c>
      <c r="BD9" s="168">
        <f>IF(BC9+1&lt;='1 - Inputs'!$E$15,BC9+1,"")</f>
        <v>2072</v>
      </c>
      <c r="BE9" s="168">
        <f>IF(BD9+1&lt;='1 - Inputs'!$E$15,BD9+1,"")</f>
        <v>2073</v>
      </c>
      <c r="BF9" s="168"/>
      <c r="BG9" s="168"/>
      <c r="BH9" s="168"/>
      <c r="BI9" s="168"/>
      <c r="BJ9" s="168"/>
      <c r="BK9" s="168"/>
      <c r="BL9" s="168"/>
      <c r="BM9" s="168"/>
      <c r="BN9" s="168"/>
      <c r="BO9" s="168"/>
    </row>
    <row r="10" spans="1:67" s="151" customFormat="1" ht="16">
      <c r="B10" s="204"/>
      <c r="D10" s="154"/>
      <c r="E10" s="154"/>
      <c r="F10" s="239"/>
      <c r="G10" s="205"/>
      <c r="H10" s="206"/>
      <c r="I10" s="206"/>
      <c r="J10" s="206"/>
      <c r="K10" s="206"/>
      <c r="L10" s="206"/>
      <c r="M10" s="206"/>
      <c r="N10" s="206"/>
      <c r="O10" s="206"/>
      <c r="P10" s="206"/>
      <c r="Q10" s="206"/>
      <c r="R10" s="206"/>
      <c r="S10" s="206"/>
      <c r="T10" s="206"/>
      <c r="U10" s="206"/>
      <c r="V10" s="206"/>
      <c r="W10" s="206"/>
      <c r="X10" s="206"/>
      <c r="Y10" s="206"/>
      <c r="Z10" s="206"/>
      <c r="AA10" s="206"/>
      <c r="AB10" s="206"/>
      <c r="AC10" s="206"/>
    </row>
    <row r="11" spans="1:67" s="151" customFormat="1" ht="16">
      <c r="A11" s="207" t="s">
        <v>40</v>
      </c>
      <c r="B11" s="208"/>
      <c r="C11" s="208"/>
      <c r="D11" s="231"/>
      <c r="E11" s="231"/>
      <c r="F11" s="242"/>
      <c r="G11" s="209"/>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10"/>
      <c r="AN11" s="210"/>
      <c r="AO11" s="210"/>
      <c r="AP11" s="210"/>
      <c r="AQ11" s="210"/>
      <c r="AR11" s="210"/>
      <c r="AS11" s="210"/>
      <c r="AT11" s="210"/>
      <c r="AU11" s="210"/>
      <c r="AV11" s="210"/>
      <c r="AW11" s="210"/>
      <c r="AX11" s="210"/>
      <c r="AY11" s="210"/>
      <c r="AZ11" s="210"/>
      <c r="BA11" s="210"/>
      <c r="BB11" s="210"/>
      <c r="BC11" s="210"/>
      <c r="BD11" s="210"/>
      <c r="BE11" s="210"/>
      <c r="BF11" s="210"/>
      <c r="BG11" s="210"/>
      <c r="BH11" s="210"/>
      <c r="BI11" s="210"/>
      <c r="BJ11" s="210"/>
      <c r="BK11" s="210"/>
      <c r="BL11" s="210"/>
      <c r="BM11" s="210"/>
      <c r="BN11" s="210"/>
      <c r="BO11" s="210"/>
    </row>
    <row r="12" spans="1:67" s="151" customFormat="1" ht="16">
      <c r="A12" s="169"/>
      <c r="B12" s="185"/>
      <c r="C12" s="189"/>
      <c r="D12" s="171"/>
      <c r="E12" s="232"/>
      <c r="F12" s="253"/>
      <c r="G12" s="172"/>
      <c r="H12" s="188"/>
      <c r="I12" s="188"/>
      <c r="J12" s="188"/>
      <c r="K12" s="188"/>
      <c r="L12" s="188"/>
      <c r="M12" s="188"/>
      <c r="N12" s="188"/>
      <c r="O12" s="188"/>
      <c r="P12" s="188"/>
      <c r="Q12" s="188"/>
      <c r="R12" s="188"/>
      <c r="S12" s="188"/>
      <c r="T12" s="188"/>
      <c r="U12" s="188"/>
      <c r="V12" s="188"/>
      <c r="W12" s="188"/>
      <c r="X12" s="188"/>
      <c r="Y12" s="188"/>
      <c r="Z12" s="188"/>
      <c r="AA12" s="188"/>
      <c r="AB12" s="188"/>
      <c r="AC12" s="188"/>
    </row>
    <row r="13" spans="1:67" s="151" customFormat="1" ht="16">
      <c r="A13" s="169"/>
      <c r="B13" s="157" t="s">
        <v>42</v>
      </c>
      <c r="C13" s="157"/>
      <c r="D13" s="157"/>
      <c r="E13" s="157"/>
      <c r="F13" s="244"/>
      <c r="G13" s="157"/>
      <c r="H13" s="157"/>
      <c r="I13" s="157"/>
      <c r="J13" s="157"/>
      <c r="K13" s="157"/>
      <c r="L13" s="157"/>
      <c r="M13" s="157"/>
      <c r="N13" s="157"/>
      <c r="O13" s="157"/>
      <c r="P13" s="157"/>
      <c r="Q13" s="157"/>
      <c r="R13" s="157"/>
      <c r="S13" s="157"/>
      <c r="T13" s="211"/>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row>
    <row r="14" spans="1:67" s="151" customFormat="1" ht="16">
      <c r="A14" s="169"/>
      <c r="B14" s="185"/>
      <c r="C14" s="189"/>
      <c r="D14" s="171"/>
      <c r="E14" s="232"/>
      <c r="F14" s="253"/>
      <c r="G14" s="172"/>
      <c r="H14" s="188"/>
      <c r="I14" s="188"/>
      <c r="J14" s="188"/>
      <c r="K14" s="188"/>
      <c r="L14" s="188"/>
      <c r="M14" s="188"/>
      <c r="N14" s="188"/>
      <c r="O14" s="188"/>
      <c r="P14" s="188"/>
      <c r="Q14" s="188"/>
      <c r="R14" s="188"/>
      <c r="S14" s="188"/>
      <c r="T14" s="188"/>
      <c r="U14" s="188"/>
      <c r="V14" s="188"/>
      <c r="W14" s="188"/>
      <c r="X14" s="188"/>
      <c r="Y14" s="188"/>
      <c r="Z14" s="188"/>
      <c r="AA14" s="188"/>
      <c r="AB14" s="188"/>
      <c r="AC14" s="188"/>
    </row>
    <row r="15" spans="1:67" s="151" customFormat="1" ht="16">
      <c r="A15" s="169"/>
      <c r="B15" s="173" t="str">
        <f>altern1</f>
        <v>Name of Alternative 1</v>
      </c>
      <c r="C15" s="173"/>
      <c r="D15" s="212"/>
      <c r="E15" s="212"/>
      <c r="F15" s="246"/>
      <c r="G15" s="212"/>
      <c r="H15" s="254"/>
      <c r="I15" s="254"/>
      <c r="J15" s="254"/>
      <c r="K15" s="254"/>
      <c r="L15" s="254"/>
      <c r="M15" s="254"/>
      <c r="N15" s="254"/>
      <c r="O15" s="254"/>
      <c r="P15" s="254"/>
      <c r="Q15" s="254"/>
      <c r="R15" s="254"/>
      <c r="S15" s="254"/>
      <c r="T15" s="254"/>
      <c r="U15" s="254"/>
      <c r="V15" s="254"/>
      <c r="W15" s="254"/>
      <c r="X15" s="254"/>
      <c r="Y15" s="254"/>
      <c r="Z15" s="254"/>
      <c r="AA15" s="254"/>
      <c r="AB15" s="254"/>
      <c r="AC15" s="254"/>
      <c r="AD15" s="255"/>
      <c r="AE15" s="255"/>
      <c r="AF15" s="255"/>
      <c r="AG15" s="255"/>
      <c r="AH15" s="255"/>
      <c r="AI15" s="255"/>
      <c r="AJ15" s="255"/>
      <c r="AK15" s="255"/>
      <c r="AL15" s="255"/>
      <c r="AM15" s="255"/>
      <c r="AN15" s="255"/>
      <c r="AO15" s="255"/>
      <c r="AP15" s="255"/>
      <c r="AQ15" s="255"/>
      <c r="AR15" s="255"/>
      <c r="AS15" s="255"/>
      <c r="AT15" s="255"/>
      <c r="AU15" s="255"/>
      <c r="AV15" s="255"/>
      <c r="AW15" s="255"/>
      <c r="AX15" s="255"/>
      <c r="AY15" s="255"/>
      <c r="AZ15" s="255"/>
      <c r="BA15" s="255"/>
      <c r="BB15" s="255"/>
      <c r="BC15" s="255"/>
      <c r="BD15" s="255"/>
      <c r="BE15" s="255"/>
      <c r="BF15" s="255"/>
      <c r="BG15" s="255"/>
      <c r="BH15" s="255"/>
      <c r="BI15" s="255"/>
      <c r="BJ15" s="255"/>
      <c r="BK15" s="255"/>
      <c r="BL15" s="255"/>
      <c r="BM15" s="255"/>
      <c r="BN15" s="255"/>
      <c r="BO15" s="255"/>
    </row>
    <row r="16" spans="1:67" s="151" customFormat="1" ht="19.5" customHeight="1">
      <c r="A16" s="169"/>
      <c r="C16" s="215"/>
      <c r="D16" s="233"/>
      <c r="E16" s="234"/>
      <c r="F16" s="249"/>
      <c r="G16" s="172"/>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8"/>
      <c r="AR16" s="188"/>
      <c r="AS16" s="188"/>
      <c r="AT16" s="188"/>
      <c r="AU16" s="188"/>
      <c r="AV16" s="188"/>
      <c r="AW16" s="188"/>
      <c r="AX16" s="188"/>
      <c r="AY16" s="188"/>
      <c r="AZ16" s="188"/>
      <c r="BA16" s="188"/>
      <c r="BB16" s="188"/>
      <c r="BC16" s="188"/>
      <c r="BD16" s="188"/>
      <c r="BE16" s="188"/>
      <c r="BF16" s="188"/>
      <c r="BG16" s="188"/>
      <c r="BH16" s="188"/>
      <c r="BI16" s="188"/>
      <c r="BJ16" s="188"/>
      <c r="BK16" s="188"/>
      <c r="BL16" s="188"/>
      <c r="BM16" s="188"/>
      <c r="BN16" s="188"/>
      <c r="BO16" s="188"/>
    </row>
    <row r="17" spans="1:67" s="151" customFormat="1" ht="16">
      <c r="A17" s="169"/>
      <c r="C17" s="151" t="s">
        <v>28</v>
      </c>
      <c r="D17" s="154"/>
      <c r="E17" s="154"/>
      <c r="F17" s="240"/>
      <c r="H17" s="151">
        <f>IF(H9&lt;=Baseyear+'1 - Inputs'!$E$23-1,1,0)</f>
        <v>0</v>
      </c>
      <c r="I17" s="151">
        <f>IF(I9&lt;=Baseyear+'1 - Inputs'!$E$23-1,1,0)</f>
        <v>0</v>
      </c>
      <c r="J17" s="151">
        <f>IF(J9&lt;=Baseyear+'1 - Inputs'!$E$23-1,1,0)</f>
        <v>0</v>
      </c>
      <c r="K17" s="151">
        <f>IF(K9&lt;=Baseyear+'1 - Inputs'!$E$23-1,1,0)</f>
        <v>0</v>
      </c>
      <c r="L17" s="151">
        <f>IF(L9&lt;=Baseyear+'1 - Inputs'!$E$23-1,1,0)</f>
        <v>0</v>
      </c>
      <c r="M17" s="151">
        <f>IF(M9&lt;=Baseyear+'1 - Inputs'!$E$23-1,1,0)</f>
        <v>0</v>
      </c>
      <c r="N17" s="151">
        <f>IF(N9&lt;=Baseyear+'1 - Inputs'!$E$23-1,1,0)</f>
        <v>0</v>
      </c>
      <c r="O17" s="151">
        <f>IF(O9&lt;=Baseyear+'1 - Inputs'!$E$23-1,1,0)</f>
        <v>0</v>
      </c>
      <c r="P17" s="151">
        <f>IF(P9&lt;=Baseyear+'1 - Inputs'!$E$23-1,1,0)</f>
        <v>0</v>
      </c>
      <c r="Q17" s="151">
        <f>IF(Q9&lt;=Baseyear+'1 - Inputs'!$E$23-1,1,0)</f>
        <v>0</v>
      </c>
      <c r="R17" s="151">
        <f>IF(R9&lt;=Baseyear+'1 - Inputs'!$E$23-1,1,0)</f>
        <v>0</v>
      </c>
      <c r="S17" s="151">
        <f>IF(S9&lt;=Baseyear+'1 - Inputs'!$E$23-1,1,0)</f>
        <v>0</v>
      </c>
      <c r="T17" s="151">
        <f>IF(T9&lt;=Baseyear+'1 - Inputs'!$E$23-1,1,0)</f>
        <v>0</v>
      </c>
      <c r="U17" s="151">
        <f>IF(U9&lt;=Baseyear+'1 - Inputs'!$E$23-1,1,0)</f>
        <v>0</v>
      </c>
      <c r="V17" s="151">
        <f>IF(V9&lt;=Baseyear+'1 - Inputs'!$E$23-1,1,0)</f>
        <v>0</v>
      </c>
      <c r="W17" s="151">
        <f>IF(W9&lt;=Baseyear+'1 - Inputs'!$E$23-1,1,0)</f>
        <v>0</v>
      </c>
      <c r="X17" s="151">
        <f>IF(X9&lt;=Baseyear+'1 - Inputs'!$E$23-1,1,0)</f>
        <v>0</v>
      </c>
      <c r="Y17" s="151">
        <f>IF(Y9&lt;=Baseyear+'1 - Inputs'!$E$23-1,1,0)</f>
        <v>0</v>
      </c>
      <c r="Z17" s="151">
        <f>IF(Z9&lt;=Baseyear+'1 - Inputs'!$E$23-1,1,0)</f>
        <v>0</v>
      </c>
      <c r="AA17" s="151">
        <f>IF(AA9&lt;=Baseyear+'1 - Inputs'!$E$23-1,1,0)</f>
        <v>0</v>
      </c>
      <c r="AB17" s="151">
        <f>IF(AB9&lt;=Baseyear+'1 - Inputs'!$E$23-1,1,0)</f>
        <v>0</v>
      </c>
      <c r="AC17" s="151">
        <f>IF(AC9&lt;=Baseyear+'1 - Inputs'!$E$23-1,1,0)</f>
        <v>0</v>
      </c>
      <c r="AD17" s="151">
        <f>IF(AD9&lt;=Baseyear+'1 - Inputs'!$E$23-1,1,0)</f>
        <v>0</v>
      </c>
      <c r="AE17" s="151">
        <f>IF(AE9&lt;=Baseyear+'1 - Inputs'!$E$23-1,1,0)</f>
        <v>0</v>
      </c>
      <c r="AF17" s="151">
        <f>IF(AF9&lt;=Baseyear+'1 - Inputs'!$E$23-1,1,0)</f>
        <v>0</v>
      </c>
      <c r="AG17" s="151">
        <f>IF(AG9&lt;=Baseyear+'1 - Inputs'!$E$23-1,1,0)</f>
        <v>0</v>
      </c>
      <c r="AH17" s="151">
        <f>IF(AH9&lt;=Baseyear+'1 - Inputs'!$E$23-1,1,0)</f>
        <v>0</v>
      </c>
      <c r="AI17" s="151">
        <f>IF(AI9&lt;=Baseyear+'1 - Inputs'!$E$23-1,1,0)</f>
        <v>0</v>
      </c>
      <c r="AJ17" s="151">
        <f>IF(AJ9&lt;=Baseyear+'1 - Inputs'!$E$23-1,1,0)</f>
        <v>0</v>
      </c>
      <c r="AK17" s="151">
        <f>IF(AK9&lt;=Baseyear+'1 - Inputs'!$E$23-1,1,0)</f>
        <v>0</v>
      </c>
      <c r="AL17" s="151">
        <f>IF(AL9&lt;=Baseyear+'1 - Inputs'!$E$23-1,1,0)</f>
        <v>0</v>
      </c>
      <c r="AM17" s="151">
        <f>IF(AM9&lt;=Baseyear+'1 - Inputs'!$E$23-1,1,0)</f>
        <v>0</v>
      </c>
      <c r="AN17" s="151">
        <f>IF(AN9&lt;=Baseyear+'1 - Inputs'!$E$23-1,1,0)</f>
        <v>0</v>
      </c>
      <c r="AO17" s="151">
        <f>IF(AO9&lt;=Baseyear+'1 - Inputs'!$E$23-1,1,0)</f>
        <v>0</v>
      </c>
      <c r="AP17" s="151">
        <f>IF(AP9&lt;=Baseyear+'1 - Inputs'!$E$23-1,1,0)</f>
        <v>0</v>
      </c>
      <c r="AQ17" s="151">
        <f>IF(AQ9&lt;=Baseyear+'1 - Inputs'!$E$23-1,1,0)</f>
        <v>0</v>
      </c>
      <c r="AR17" s="151">
        <f>IF(AR9&lt;=Baseyear+'1 - Inputs'!$E$23-1,1,0)</f>
        <v>0</v>
      </c>
      <c r="AS17" s="151">
        <f>IF(AS9&lt;=Baseyear+'1 - Inputs'!$E$23-1,1,0)</f>
        <v>0</v>
      </c>
      <c r="AT17" s="151">
        <f>IF(AT9&lt;=Baseyear+'1 - Inputs'!$E$23-1,1,0)</f>
        <v>0</v>
      </c>
      <c r="AU17" s="151">
        <f>IF(AU9&lt;=Baseyear+'1 - Inputs'!$E$23-1,1,0)</f>
        <v>0</v>
      </c>
      <c r="AV17" s="151">
        <f>IF(AV9&lt;=Baseyear+'1 - Inputs'!$E$23-1,1,0)</f>
        <v>0</v>
      </c>
      <c r="AW17" s="151">
        <f>IF(AW9&lt;=Baseyear+'1 - Inputs'!$E$23-1,1,0)</f>
        <v>0</v>
      </c>
      <c r="AX17" s="151">
        <f>IF(AX9&lt;=Baseyear+'1 - Inputs'!$E$23-1,1,0)</f>
        <v>0</v>
      </c>
      <c r="AY17" s="151">
        <f>IF(AY9&lt;=Baseyear+'1 - Inputs'!$E$23-1,1,0)</f>
        <v>0</v>
      </c>
      <c r="AZ17" s="151">
        <f>IF(AZ9&lt;=Baseyear+'1 - Inputs'!$E$23-1,1,0)</f>
        <v>0</v>
      </c>
      <c r="BA17" s="151">
        <f>IF(BA9&lt;=Baseyear+'1 - Inputs'!$E$23-1,1,0)</f>
        <v>0</v>
      </c>
      <c r="BB17" s="151">
        <f>IF(BB9&lt;=Baseyear+'1 - Inputs'!$E$23-1,1,0)</f>
        <v>0</v>
      </c>
      <c r="BC17" s="151">
        <f>IF(BC9&lt;=Baseyear+'1 - Inputs'!$E$23-1,1,0)</f>
        <v>0</v>
      </c>
      <c r="BD17" s="151">
        <f>IF(BD9&lt;=Baseyear+'1 - Inputs'!$E$23-1,1,0)</f>
        <v>0</v>
      </c>
      <c r="BE17" s="151">
        <f>IF(BE9&lt;=Baseyear+'1 - Inputs'!$E$23-1,1,0)</f>
        <v>0</v>
      </c>
    </row>
    <row r="18" spans="1:67" s="151" customFormat="1" ht="16">
      <c r="A18" s="169"/>
      <c r="C18" s="151" t="s">
        <v>116</v>
      </c>
      <c r="D18" s="154"/>
      <c r="E18" s="154"/>
      <c r="F18" s="240"/>
      <c r="H18" s="151">
        <f>IF(H17=0,1,0)</f>
        <v>1</v>
      </c>
      <c r="I18" s="151">
        <f t="shared" ref="I18:BE18" si="26">IF(H17=0,1,0)</f>
        <v>1</v>
      </c>
      <c r="J18" s="151">
        <f t="shared" si="26"/>
        <v>1</v>
      </c>
      <c r="K18" s="151">
        <f t="shared" si="26"/>
        <v>1</v>
      </c>
      <c r="L18" s="151">
        <f t="shared" si="26"/>
        <v>1</v>
      </c>
      <c r="M18" s="151">
        <f t="shared" si="26"/>
        <v>1</v>
      </c>
      <c r="N18" s="151">
        <f t="shared" si="26"/>
        <v>1</v>
      </c>
      <c r="O18" s="151">
        <f t="shared" si="26"/>
        <v>1</v>
      </c>
      <c r="P18" s="151">
        <f t="shared" si="26"/>
        <v>1</v>
      </c>
      <c r="Q18" s="151">
        <f t="shared" si="26"/>
        <v>1</v>
      </c>
      <c r="R18" s="151">
        <f t="shared" si="26"/>
        <v>1</v>
      </c>
      <c r="S18" s="151">
        <f t="shared" si="26"/>
        <v>1</v>
      </c>
      <c r="T18" s="151">
        <f t="shared" si="26"/>
        <v>1</v>
      </c>
      <c r="U18" s="151">
        <f t="shared" si="26"/>
        <v>1</v>
      </c>
      <c r="V18" s="151">
        <f t="shared" si="26"/>
        <v>1</v>
      </c>
      <c r="W18" s="151">
        <f t="shared" si="26"/>
        <v>1</v>
      </c>
      <c r="X18" s="151">
        <f t="shared" si="26"/>
        <v>1</v>
      </c>
      <c r="Y18" s="151">
        <f t="shared" si="26"/>
        <v>1</v>
      </c>
      <c r="Z18" s="151">
        <f t="shared" si="26"/>
        <v>1</v>
      </c>
      <c r="AA18" s="151">
        <f t="shared" si="26"/>
        <v>1</v>
      </c>
      <c r="AB18" s="151">
        <f t="shared" si="26"/>
        <v>1</v>
      </c>
      <c r="AC18" s="151">
        <f t="shared" si="26"/>
        <v>1</v>
      </c>
      <c r="AD18" s="151">
        <f t="shared" si="26"/>
        <v>1</v>
      </c>
      <c r="AE18" s="151">
        <f t="shared" si="26"/>
        <v>1</v>
      </c>
      <c r="AF18" s="151">
        <f t="shared" si="26"/>
        <v>1</v>
      </c>
      <c r="AG18" s="151">
        <f t="shared" si="26"/>
        <v>1</v>
      </c>
      <c r="AH18" s="151">
        <f t="shared" si="26"/>
        <v>1</v>
      </c>
      <c r="AI18" s="151">
        <f t="shared" si="26"/>
        <v>1</v>
      </c>
      <c r="AJ18" s="151">
        <f t="shared" si="26"/>
        <v>1</v>
      </c>
      <c r="AK18" s="151">
        <f t="shared" si="26"/>
        <v>1</v>
      </c>
      <c r="AL18" s="151">
        <f t="shared" si="26"/>
        <v>1</v>
      </c>
      <c r="AM18" s="151">
        <f t="shared" si="26"/>
        <v>1</v>
      </c>
      <c r="AN18" s="151">
        <f t="shared" si="26"/>
        <v>1</v>
      </c>
      <c r="AO18" s="151">
        <f t="shared" si="26"/>
        <v>1</v>
      </c>
      <c r="AP18" s="151">
        <f t="shared" si="26"/>
        <v>1</v>
      </c>
      <c r="AQ18" s="151">
        <f t="shared" si="26"/>
        <v>1</v>
      </c>
      <c r="AR18" s="151">
        <f t="shared" si="26"/>
        <v>1</v>
      </c>
      <c r="AS18" s="151">
        <f t="shared" si="26"/>
        <v>1</v>
      </c>
      <c r="AT18" s="151">
        <f t="shared" si="26"/>
        <v>1</v>
      </c>
      <c r="AU18" s="151">
        <f t="shared" si="26"/>
        <v>1</v>
      </c>
      <c r="AV18" s="151">
        <f t="shared" si="26"/>
        <v>1</v>
      </c>
      <c r="AW18" s="151">
        <f t="shared" si="26"/>
        <v>1</v>
      </c>
      <c r="AX18" s="151">
        <f t="shared" si="26"/>
        <v>1</v>
      </c>
      <c r="AY18" s="151">
        <f t="shared" si="26"/>
        <v>1</v>
      </c>
      <c r="AZ18" s="151">
        <f t="shared" si="26"/>
        <v>1</v>
      </c>
      <c r="BA18" s="151">
        <f t="shared" si="26"/>
        <v>1</v>
      </c>
      <c r="BB18" s="151">
        <f t="shared" si="26"/>
        <v>1</v>
      </c>
      <c r="BC18" s="151">
        <f t="shared" si="26"/>
        <v>1</v>
      </c>
      <c r="BD18" s="151">
        <f t="shared" si="26"/>
        <v>1</v>
      </c>
      <c r="BE18" s="151">
        <f t="shared" si="26"/>
        <v>1</v>
      </c>
    </row>
    <row r="19" spans="1:67" s="151" customFormat="1" ht="16">
      <c r="A19" s="169"/>
      <c r="C19" s="151" t="s">
        <v>117</v>
      </c>
      <c r="D19" s="154"/>
      <c r="E19" s="154"/>
      <c r="F19" s="240"/>
      <c r="H19" s="151">
        <f t="shared" ref="H19:L19" si="27">IF(H18=0,1,G19+H18)</f>
        <v>1</v>
      </c>
      <c r="I19" s="151">
        <f t="shared" si="27"/>
        <v>2</v>
      </c>
      <c r="J19" s="151">
        <f t="shared" si="27"/>
        <v>3</v>
      </c>
      <c r="K19" s="151">
        <f t="shared" si="27"/>
        <v>4</v>
      </c>
      <c r="L19" s="151">
        <f t="shared" si="27"/>
        <v>5</v>
      </c>
      <c r="M19" s="151">
        <f t="shared" ref="M19:AF19" si="28">M18+L19</f>
        <v>6</v>
      </c>
      <c r="N19" s="151">
        <f t="shared" si="28"/>
        <v>7</v>
      </c>
      <c r="O19" s="151">
        <f t="shared" si="28"/>
        <v>8</v>
      </c>
      <c r="P19" s="151">
        <f t="shared" si="28"/>
        <v>9</v>
      </c>
      <c r="Q19" s="151">
        <f>Q18+P19</f>
        <v>10</v>
      </c>
      <c r="R19" s="151">
        <f t="shared" si="28"/>
        <v>11</v>
      </c>
      <c r="S19" s="151">
        <f t="shared" si="28"/>
        <v>12</v>
      </c>
      <c r="T19" s="151">
        <f t="shared" si="28"/>
        <v>13</v>
      </c>
      <c r="U19" s="151">
        <f t="shared" si="28"/>
        <v>14</v>
      </c>
      <c r="V19" s="151">
        <f t="shared" si="28"/>
        <v>15</v>
      </c>
      <c r="W19" s="151">
        <f t="shared" si="28"/>
        <v>16</v>
      </c>
      <c r="X19" s="151">
        <f t="shared" si="28"/>
        <v>17</v>
      </c>
      <c r="Y19" s="151">
        <f t="shared" si="28"/>
        <v>18</v>
      </c>
      <c r="Z19" s="151">
        <f t="shared" si="28"/>
        <v>19</v>
      </c>
      <c r="AA19" s="151">
        <f t="shared" si="28"/>
        <v>20</v>
      </c>
      <c r="AB19" s="151">
        <f t="shared" si="28"/>
        <v>21</v>
      </c>
      <c r="AC19" s="151">
        <f t="shared" si="28"/>
        <v>22</v>
      </c>
      <c r="AD19" s="151">
        <f t="shared" si="28"/>
        <v>23</v>
      </c>
      <c r="AE19" s="151">
        <f t="shared" si="28"/>
        <v>24</v>
      </c>
      <c r="AF19" s="151">
        <f t="shared" si="28"/>
        <v>25</v>
      </c>
      <c r="AG19" s="151">
        <f t="shared" ref="AG19" si="29">AG18+AF19</f>
        <v>26</v>
      </c>
      <c r="AH19" s="151">
        <f t="shared" ref="AH19" si="30">AH18+AG19</f>
        <v>27</v>
      </c>
      <c r="AI19" s="151">
        <f t="shared" ref="AI19" si="31">AI18+AH19</f>
        <v>28</v>
      </c>
      <c r="AJ19" s="151">
        <f t="shared" ref="AJ19" si="32">AJ18+AI19</f>
        <v>29</v>
      </c>
      <c r="AK19" s="151">
        <f t="shared" ref="AK19" si="33">AK18+AJ19</f>
        <v>30</v>
      </c>
      <c r="AL19" s="151">
        <f t="shared" ref="AL19" si="34">AL18+AK19</f>
        <v>31</v>
      </c>
      <c r="AM19" s="151">
        <f t="shared" ref="AM19" si="35">AM18+AL19</f>
        <v>32</v>
      </c>
      <c r="AN19" s="151">
        <f t="shared" ref="AN19" si="36">AN18+AM19</f>
        <v>33</v>
      </c>
      <c r="AO19" s="151">
        <f t="shared" ref="AO19" si="37">AO18+AN19</f>
        <v>34</v>
      </c>
      <c r="AP19" s="151">
        <f t="shared" ref="AP19" si="38">AP18+AO19</f>
        <v>35</v>
      </c>
      <c r="AQ19" s="151">
        <f t="shared" ref="AQ19" si="39">AQ18+AP19</f>
        <v>36</v>
      </c>
      <c r="AR19" s="151">
        <f t="shared" ref="AR19" si="40">AR18+AQ19</f>
        <v>37</v>
      </c>
      <c r="AS19" s="151">
        <f t="shared" ref="AS19" si="41">AS18+AR19</f>
        <v>38</v>
      </c>
      <c r="AT19" s="151">
        <f t="shared" ref="AT19" si="42">AT18+AS19</f>
        <v>39</v>
      </c>
      <c r="AU19" s="151">
        <f t="shared" ref="AU19" si="43">AU18+AT19</f>
        <v>40</v>
      </c>
      <c r="AV19" s="151">
        <f t="shared" ref="AV19" si="44">AV18+AU19</f>
        <v>41</v>
      </c>
      <c r="AW19" s="151">
        <f t="shared" ref="AW19" si="45">AW18+AV19</f>
        <v>42</v>
      </c>
      <c r="AX19" s="151">
        <f t="shared" ref="AX19" si="46">AX18+AW19</f>
        <v>43</v>
      </c>
      <c r="AY19" s="151">
        <f t="shared" ref="AY19" si="47">AY18+AX19</f>
        <v>44</v>
      </c>
      <c r="AZ19" s="151">
        <f t="shared" ref="AZ19" si="48">AZ18+AY19</f>
        <v>45</v>
      </c>
      <c r="BA19" s="151">
        <f t="shared" ref="BA19" si="49">BA18+AZ19</f>
        <v>46</v>
      </c>
      <c r="BB19" s="151">
        <f t="shared" ref="BB19" si="50">BB18+BA19</f>
        <v>47</v>
      </c>
      <c r="BC19" s="151">
        <f t="shared" ref="BC19" si="51">BC18+BB19</f>
        <v>48</v>
      </c>
      <c r="BD19" s="151">
        <f t="shared" ref="BD19" si="52">BD18+BC19</f>
        <v>49</v>
      </c>
      <c r="BE19" s="151">
        <f t="shared" ref="BE19" si="53">BE18+BD19</f>
        <v>50</v>
      </c>
    </row>
    <row r="20" spans="1:67" s="151" customFormat="1" ht="16">
      <c r="A20" s="169"/>
      <c r="C20" s="151" t="s">
        <v>46</v>
      </c>
      <c r="D20" s="154"/>
      <c r="E20" s="154"/>
      <c r="F20" s="240"/>
    </row>
    <row r="21" spans="1:67" s="151" customFormat="1" ht="16">
      <c r="A21" s="169"/>
      <c r="D21" s="256" t="str">
        <f>'2 - Detailed Costs'!F15</f>
        <v>Cost Category</v>
      </c>
      <c r="E21" s="256" t="str">
        <f>'2 - Detailed Costs'!G15</f>
        <v>Useful Life</v>
      </c>
      <c r="F21" s="257" t="s">
        <v>30</v>
      </c>
    </row>
    <row r="22" spans="1:67" s="151" customFormat="1" ht="16">
      <c r="A22" s="169"/>
      <c r="B22" s="258"/>
      <c r="D22" s="259" t="str">
        <f>'2 - Detailed Costs'!F16</f>
        <v>Category</v>
      </c>
      <c r="E22" s="260" t="str">
        <f>'2 - Detailed Costs'!G16</f>
        <v>Useful Life</v>
      </c>
      <c r="F22" s="240">
        <f>'2 - Detailed Costs'!E16</f>
        <v>0</v>
      </c>
      <c r="H22" s="261">
        <f>IF(ISERROR(MOD(H$19,$E22)=0)=TRUE,0,IF(MOD(H$19,$E22)=0,$F22,0))</f>
        <v>0</v>
      </c>
      <c r="I22" s="261">
        <f t="shared" ref="I22:BE27" si="54">IF(ISERROR(MOD(I$19,$E22)=0)=TRUE,0,IF(MOD(I$19,$E22)=0,$F22,0))</f>
        <v>0</v>
      </c>
      <c r="J22" s="261">
        <f t="shared" si="54"/>
        <v>0</v>
      </c>
      <c r="K22" s="261">
        <f t="shared" si="54"/>
        <v>0</v>
      </c>
      <c r="L22" s="261">
        <f t="shared" si="54"/>
        <v>0</v>
      </c>
      <c r="M22" s="261">
        <f t="shared" si="54"/>
        <v>0</v>
      </c>
      <c r="N22" s="261">
        <f t="shared" si="54"/>
        <v>0</v>
      </c>
      <c r="O22" s="261">
        <f t="shared" si="54"/>
        <v>0</v>
      </c>
      <c r="P22" s="261">
        <f t="shared" si="54"/>
        <v>0</v>
      </c>
      <c r="Q22" s="261">
        <f t="shared" si="54"/>
        <v>0</v>
      </c>
      <c r="R22" s="261">
        <f t="shared" si="54"/>
        <v>0</v>
      </c>
      <c r="S22" s="261">
        <f t="shared" si="54"/>
        <v>0</v>
      </c>
      <c r="T22" s="261">
        <f t="shared" si="54"/>
        <v>0</v>
      </c>
      <c r="U22" s="261">
        <f t="shared" si="54"/>
        <v>0</v>
      </c>
      <c r="V22" s="261">
        <f t="shared" si="54"/>
        <v>0</v>
      </c>
      <c r="W22" s="261">
        <f t="shared" si="54"/>
        <v>0</v>
      </c>
      <c r="X22" s="261">
        <f t="shared" si="54"/>
        <v>0</v>
      </c>
      <c r="Y22" s="261">
        <f t="shared" si="54"/>
        <v>0</v>
      </c>
      <c r="Z22" s="261">
        <f t="shared" si="54"/>
        <v>0</v>
      </c>
      <c r="AA22" s="261">
        <f t="shared" si="54"/>
        <v>0</v>
      </c>
      <c r="AB22" s="261">
        <f t="shared" si="54"/>
        <v>0</v>
      </c>
      <c r="AC22" s="261">
        <f t="shared" si="54"/>
        <v>0</v>
      </c>
      <c r="AD22" s="261">
        <f t="shared" si="54"/>
        <v>0</v>
      </c>
      <c r="AE22" s="261">
        <f t="shared" si="54"/>
        <v>0</v>
      </c>
      <c r="AF22" s="261">
        <f t="shared" si="54"/>
        <v>0</v>
      </c>
      <c r="AG22" s="261">
        <f t="shared" si="54"/>
        <v>0</v>
      </c>
      <c r="AH22" s="261">
        <f t="shared" si="54"/>
        <v>0</v>
      </c>
      <c r="AI22" s="261">
        <f t="shared" si="54"/>
        <v>0</v>
      </c>
      <c r="AJ22" s="261">
        <f t="shared" si="54"/>
        <v>0</v>
      </c>
      <c r="AK22" s="261">
        <f t="shared" si="54"/>
        <v>0</v>
      </c>
      <c r="AL22" s="261">
        <f t="shared" si="54"/>
        <v>0</v>
      </c>
      <c r="AM22" s="261">
        <f t="shared" si="54"/>
        <v>0</v>
      </c>
      <c r="AN22" s="261">
        <f t="shared" si="54"/>
        <v>0</v>
      </c>
      <c r="AO22" s="261">
        <f t="shared" si="54"/>
        <v>0</v>
      </c>
      <c r="AP22" s="261">
        <f t="shared" si="54"/>
        <v>0</v>
      </c>
      <c r="AQ22" s="261">
        <f t="shared" si="54"/>
        <v>0</v>
      </c>
      <c r="AR22" s="261">
        <f t="shared" si="54"/>
        <v>0</v>
      </c>
      <c r="AS22" s="261">
        <f t="shared" si="54"/>
        <v>0</v>
      </c>
      <c r="AT22" s="261">
        <f t="shared" si="54"/>
        <v>0</v>
      </c>
      <c r="AU22" s="261">
        <f t="shared" si="54"/>
        <v>0</v>
      </c>
      <c r="AV22" s="261">
        <f t="shared" si="54"/>
        <v>0</v>
      </c>
      <c r="AW22" s="261">
        <f t="shared" si="54"/>
        <v>0</v>
      </c>
      <c r="AX22" s="261">
        <f t="shared" si="54"/>
        <v>0</v>
      </c>
      <c r="AY22" s="261">
        <f t="shared" si="54"/>
        <v>0</v>
      </c>
      <c r="AZ22" s="261">
        <f t="shared" si="54"/>
        <v>0</v>
      </c>
      <c r="BA22" s="261">
        <f t="shared" si="54"/>
        <v>0</v>
      </c>
      <c r="BB22" s="261">
        <f t="shared" si="54"/>
        <v>0</v>
      </c>
      <c r="BC22" s="261">
        <f t="shared" si="54"/>
        <v>0</v>
      </c>
      <c r="BD22" s="261">
        <f t="shared" si="54"/>
        <v>0</v>
      </c>
      <c r="BE22" s="261">
        <f t="shared" si="54"/>
        <v>0</v>
      </c>
      <c r="BF22" s="261"/>
      <c r="BG22" s="261"/>
      <c r="BH22" s="261"/>
      <c r="BI22" s="261"/>
      <c r="BJ22" s="261"/>
      <c r="BK22" s="261"/>
      <c r="BL22" s="261"/>
      <c r="BM22" s="261"/>
      <c r="BN22" s="261"/>
      <c r="BO22" s="261"/>
    </row>
    <row r="23" spans="1:67" s="151" customFormat="1" ht="16">
      <c r="A23" s="169"/>
      <c r="D23" s="259" t="str">
        <f>'2 - Detailed Costs'!F17</f>
        <v>Category</v>
      </c>
      <c r="E23" s="260" t="str">
        <f>'2 - Detailed Costs'!G17</f>
        <v>Useful Life</v>
      </c>
      <c r="F23" s="240">
        <f>'2 - Detailed Costs'!E17</f>
        <v>0</v>
      </c>
      <c r="H23" s="261">
        <f t="shared" ref="H23:W35" si="55">IF(ISERROR(MOD(H$19,$E23)=0)=TRUE,0,IF(MOD(H$19,$E23)=0,$F23,0))</f>
        <v>0</v>
      </c>
      <c r="I23" s="261">
        <f t="shared" si="54"/>
        <v>0</v>
      </c>
      <c r="J23" s="261">
        <f t="shared" si="54"/>
        <v>0</v>
      </c>
      <c r="K23" s="261">
        <f t="shared" si="54"/>
        <v>0</v>
      </c>
      <c r="L23" s="261">
        <f t="shared" si="54"/>
        <v>0</v>
      </c>
      <c r="M23" s="261">
        <f t="shared" si="54"/>
        <v>0</v>
      </c>
      <c r="N23" s="261">
        <f t="shared" si="54"/>
        <v>0</v>
      </c>
      <c r="O23" s="261">
        <f t="shared" si="54"/>
        <v>0</v>
      </c>
      <c r="P23" s="261">
        <f t="shared" si="54"/>
        <v>0</v>
      </c>
      <c r="Q23" s="261">
        <f t="shared" si="54"/>
        <v>0</v>
      </c>
      <c r="R23" s="261">
        <f t="shared" si="54"/>
        <v>0</v>
      </c>
      <c r="S23" s="261">
        <f t="shared" si="54"/>
        <v>0</v>
      </c>
      <c r="T23" s="261">
        <f t="shared" si="54"/>
        <v>0</v>
      </c>
      <c r="U23" s="261">
        <f t="shared" si="54"/>
        <v>0</v>
      </c>
      <c r="V23" s="261">
        <f t="shared" si="54"/>
        <v>0</v>
      </c>
      <c r="W23" s="261">
        <f t="shared" si="54"/>
        <v>0</v>
      </c>
      <c r="X23" s="261">
        <f t="shared" si="54"/>
        <v>0</v>
      </c>
      <c r="Y23" s="261">
        <f t="shared" si="54"/>
        <v>0</v>
      </c>
      <c r="Z23" s="261">
        <f t="shared" si="54"/>
        <v>0</v>
      </c>
      <c r="AA23" s="261">
        <f t="shared" si="54"/>
        <v>0</v>
      </c>
      <c r="AB23" s="261">
        <f t="shared" si="54"/>
        <v>0</v>
      </c>
      <c r="AC23" s="261">
        <f t="shared" si="54"/>
        <v>0</v>
      </c>
      <c r="AD23" s="261">
        <f t="shared" si="54"/>
        <v>0</v>
      </c>
      <c r="AE23" s="261">
        <f t="shared" si="54"/>
        <v>0</v>
      </c>
      <c r="AF23" s="261">
        <f t="shared" si="54"/>
        <v>0</v>
      </c>
      <c r="AG23" s="261">
        <f t="shared" si="54"/>
        <v>0</v>
      </c>
      <c r="AH23" s="261">
        <f t="shared" si="54"/>
        <v>0</v>
      </c>
      <c r="AI23" s="261">
        <f t="shared" si="54"/>
        <v>0</v>
      </c>
      <c r="AJ23" s="261">
        <f t="shared" si="54"/>
        <v>0</v>
      </c>
      <c r="AK23" s="261">
        <f t="shared" si="54"/>
        <v>0</v>
      </c>
      <c r="AL23" s="261">
        <f t="shared" si="54"/>
        <v>0</v>
      </c>
      <c r="AM23" s="261">
        <f t="shared" si="54"/>
        <v>0</v>
      </c>
      <c r="AN23" s="261">
        <f t="shared" si="54"/>
        <v>0</v>
      </c>
      <c r="AO23" s="261">
        <f t="shared" si="54"/>
        <v>0</v>
      </c>
      <c r="AP23" s="261">
        <f t="shared" si="54"/>
        <v>0</v>
      </c>
      <c r="AQ23" s="261">
        <f t="shared" si="54"/>
        <v>0</v>
      </c>
      <c r="AR23" s="261">
        <f t="shared" si="54"/>
        <v>0</v>
      </c>
      <c r="AS23" s="261">
        <f t="shared" si="54"/>
        <v>0</v>
      </c>
      <c r="AT23" s="261">
        <f t="shared" si="54"/>
        <v>0</v>
      </c>
      <c r="AU23" s="261">
        <f t="shared" si="54"/>
        <v>0</v>
      </c>
      <c r="AV23" s="261">
        <f t="shared" si="54"/>
        <v>0</v>
      </c>
      <c r="AW23" s="261">
        <f t="shared" si="54"/>
        <v>0</v>
      </c>
      <c r="AX23" s="261">
        <f t="shared" si="54"/>
        <v>0</v>
      </c>
      <c r="AY23" s="261">
        <f t="shared" si="54"/>
        <v>0</v>
      </c>
      <c r="AZ23" s="261">
        <f t="shared" si="54"/>
        <v>0</v>
      </c>
      <c r="BA23" s="261">
        <f t="shared" si="54"/>
        <v>0</v>
      </c>
      <c r="BB23" s="261">
        <f t="shared" si="54"/>
        <v>0</v>
      </c>
      <c r="BC23" s="261">
        <f t="shared" si="54"/>
        <v>0</v>
      </c>
      <c r="BD23" s="261">
        <f t="shared" si="54"/>
        <v>0</v>
      </c>
      <c r="BE23" s="261">
        <f t="shared" si="54"/>
        <v>0</v>
      </c>
      <c r="BF23" s="261"/>
      <c r="BG23" s="261"/>
      <c r="BH23" s="261"/>
      <c r="BI23" s="261"/>
      <c r="BJ23" s="261"/>
      <c r="BK23" s="261"/>
      <c r="BL23" s="261"/>
      <c r="BM23" s="261"/>
      <c r="BN23" s="261"/>
      <c r="BO23" s="261"/>
    </row>
    <row r="24" spans="1:67" s="151" customFormat="1" ht="16">
      <c r="A24" s="169"/>
      <c r="D24" s="259" t="str">
        <f>'2 - Detailed Costs'!F18</f>
        <v>Category</v>
      </c>
      <c r="E24" s="260" t="str">
        <f>'2 - Detailed Costs'!G18</f>
        <v>Useful Life</v>
      </c>
      <c r="F24" s="240">
        <f>'2 - Detailed Costs'!E18</f>
        <v>0</v>
      </c>
      <c r="H24" s="261">
        <f t="shared" si="55"/>
        <v>0</v>
      </c>
      <c r="I24" s="261">
        <f t="shared" si="54"/>
        <v>0</v>
      </c>
      <c r="J24" s="261">
        <f t="shared" si="54"/>
        <v>0</v>
      </c>
      <c r="K24" s="261">
        <f t="shared" si="54"/>
        <v>0</v>
      </c>
      <c r="L24" s="261">
        <f t="shared" si="54"/>
        <v>0</v>
      </c>
      <c r="M24" s="261">
        <f t="shared" si="54"/>
        <v>0</v>
      </c>
      <c r="N24" s="261">
        <f t="shared" si="54"/>
        <v>0</v>
      </c>
      <c r="O24" s="261">
        <f t="shared" si="54"/>
        <v>0</v>
      </c>
      <c r="P24" s="261">
        <f t="shared" si="54"/>
        <v>0</v>
      </c>
      <c r="Q24" s="261">
        <f t="shared" si="54"/>
        <v>0</v>
      </c>
      <c r="R24" s="261">
        <f t="shared" si="54"/>
        <v>0</v>
      </c>
      <c r="S24" s="261">
        <f t="shared" si="54"/>
        <v>0</v>
      </c>
      <c r="T24" s="261">
        <f t="shared" si="54"/>
        <v>0</v>
      </c>
      <c r="U24" s="261">
        <f t="shared" si="54"/>
        <v>0</v>
      </c>
      <c r="V24" s="261">
        <f t="shared" si="54"/>
        <v>0</v>
      </c>
      <c r="W24" s="261">
        <f t="shared" si="54"/>
        <v>0</v>
      </c>
      <c r="X24" s="261">
        <f t="shared" si="54"/>
        <v>0</v>
      </c>
      <c r="Y24" s="261">
        <f t="shared" si="54"/>
        <v>0</v>
      </c>
      <c r="Z24" s="261">
        <f t="shared" si="54"/>
        <v>0</v>
      </c>
      <c r="AA24" s="261">
        <f t="shared" si="54"/>
        <v>0</v>
      </c>
      <c r="AB24" s="261">
        <f t="shared" si="54"/>
        <v>0</v>
      </c>
      <c r="AC24" s="261">
        <f t="shared" si="54"/>
        <v>0</v>
      </c>
      <c r="AD24" s="261">
        <f t="shared" si="54"/>
        <v>0</v>
      </c>
      <c r="AE24" s="261">
        <f t="shared" si="54"/>
        <v>0</v>
      </c>
      <c r="AF24" s="261">
        <f t="shared" si="54"/>
        <v>0</v>
      </c>
      <c r="AG24" s="261">
        <f t="shared" si="54"/>
        <v>0</v>
      </c>
      <c r="AH24" s="261">
        <f t="shared" si="54"/>
        <v>0</v>
      </c>
      <c r="AI24" s="261">
        <f t="shared" si="54"/>
        <v>0</v>
      </c>
      <c r="AJ24" s="261">
        <f t="shared" si="54"/>
        <v>0</v>
      </c>
      <c r="AK24" s="261">
        <f t="shared" si="54"/>
        <v>0</v>
      </c>
      <c r="AL24" s="261">
        <f t="shared" si="54"/>
        <v>0</v>
      </c>
      <c r="AM24" s="261">
        <f t="shared" si="54"/>
        <v>0</v>
      </c>
      <c r="AN24" s="261">
        <f t="shared" si="54"/>
        <v>0</v>
      </c>
      <c r="AO24" s="261">
        <f t="shared" si="54"/>
        <v>0</v>
      </c>
      <c r="AP24" s="261">
        <f t="shared" si="54"/>
        <v>0</v>
      </c>
      <c r="AQ24" s="261">
        <f t="shared" si="54"/>
        <v>0</v>
      </c>
      <c r="AR24" s="261">
        <f t="shared" si="54"/>
        <v>0</v>
      </c>
      <c r="AS24" s="261">
        <f t="shared" si="54"/>
        <v>0</v>
      </c>
      <c r="AT24" s="261">
        <f t="shared" si="54"/>
        <v>0</v>
      </c>
      <c r="AU24" s="261">
        <f t="shared" si="54"/>
        <v>0</v>
      </c>
      <c r="AV24" s="261">
        <f t="shared" si="54"/>
        <v>0</v>
      </c>
      <c r="AW24" s="261">
        <f t="shared" si="54"/>
        <v>0</v>
      </c>
      <c r="AX24" s="261">
        <f t="shared" si="54"/>
        <v>0</v>
      </c>
      <c r="AY24" s="261">
        <f t="shared" si="54"/>
        <v>0</v>
      </c>
      <c r="AZ24" s="261">
        <f t="shared" si="54"/>
        <v>0</v>
      </c>
      <c r="BA24" s="261">
        <f t="shared" si="54"/>
        <v>0</v>
      </c>
      <c r="BB24" s="261">
        <f t="shared" si="54"/>
        <v>0</v>
      </c>
      <c r="BC24" s="261">
        <f t="shared" si="54"/>
        <v>0</v>
      </c>
      <c r="BD24" s="261">
        <f t="shared" si="54"/>
        <v>0</v>
      </c>
      <c r="BE24" s="261">
        <f t="shared" si="54"/>
        <v>0</v>
      </c>
      <c r="BF24" s="261"/>
      <c r="BG24" s="261"/>
      <c r="BH24" s="261"/>
      <c r="BI24" s="261"/>
      <c r="BJ24" s="261"/>
      <c r="BK24" s="261"/>
      <c r="BL24" s="261"/>
      <c r="BM24" s="261"/>
      <c r="BN24" s="261"/>
      <c r="BO24" s="261"/>
    </row>
    <row r="25" spans="1:67" s="151" customFormat="1" ht="16">
      <c r="A25" s="169"/>
      <c r="D25" s="259" t="str">
        <f>'2 - Detailed Costs'!F19</f>
        <v>Category</v>
      </c>
      <c r="E25" s="260" t="str">
        <f>'2 - Detailed Costs'!G19</f>
        <v>Useful Life</v>
      </c>
      <c r="F25" s="240">
        <f>'2 - Detailed Costs'!E19</f>
        <v>0</v>
      </c>
      <c r="H25" s="261">
        <f t="shared" si="55"/>
        <v>0</v>
      </c>
      <c r="I25" s="261">
        <f t="shared" si="54"/>
        <v>0</v>
      </c>
      <c r="J25" s="261">
        <f t="shared" si="54"/>
        <v>0</v>
      </c>
      <c r="K25" s="261">
        <f t="shared" si="54"/>
        <v>0</v>
      </c>
      <c r="L25" s="261">
        <f t="shared" si="54"/>
        <v>0</v>
      </c>
      <c r="M25" s="261">
        <f t="shared" si="54"/>
        <v>0</v>
      </c>
      <c r="N25" s="261">
        <f t="shared" si="54"/>
        <v>0</v>
      </c>
      <c r="O25" s="261">
        <f t="shared" si="54"/>
        <v>0</v>
      </c>
      <c r="P25" s="261">
        <f t="shared" si="54"/>
        <v>0</v>
      </c>
      <c r="Q25" s="261">
        <f t="shared" si="54"/>
        <v>0</v>
      </c>
      <c r="R25" s="261">
        <f t="shared" si="54"/>
        <v>0</v>
      </c>
      <c r="S25" s="261">
        <f t="shared" si="54"/>
        <v>0</v>
      </c>
      <c r="T25" s="261">
        <f t="shared" si="54"/>
        <v>0</v>
      </c>
      <c r="U25" s="261">
        <f t="shared" si="54"/>
        <v>0</v>
      </c>
      <c r="V25" s="261">
        <f t="shared" si="54"/>
        <v>0</v>
      </c>
      <c r="W25" s="261">
        <f t="shared" si="54"/>
        <v>0</v>
      </c>
      <c r="X25" s="261">
        <f t="shared" si="54"/>
        <v>0</v>
      </c>
      <c r="Y25" s="261">
        <f t="shared" si="54"/>
        <v>0</v>
      </c>
      <c r="Z25" s="261">
        <f t="shared" si="54"/>
        <v>0</v>
      </c>
      <c r="AA25" s="261">
        <f t="shared" si="54"/>
        <v>0</v>
      </c>
      <c r="AB25" s="261">
        <f t="shared" si="54"/>
        <v>0</v>
      </c>
      <c r="AC25" s="261">
        <f t="shared" si="54"/>
        <v>0</v>
      </c>
      <c r="AD25" s="261">
        <f t="shared" si="54"/>
        <v>0</v>
      </c>
      <c r="AE25" s="261">
        <f t="shared" si="54"/>
        <v>0</v>
      </c>
      <c r="AF25" s="261">
        <f t="shared" si="54"/>
        <v>0</v>
      </c>
      <c r="AG25" s="261">
        <f t="shared" si="54"/>
        <v>0</v>
      </c>
      <c r="AH25" s="261">
        <f t="shared" si="54"/>
        <v>0</v>
      </c>
      <c r="AI25" s="261">
        <f t="shared" si="54"/>
        <v>0</v>
      </c>
      <c r="AJ25" s="261">
        <f t="shared" si="54"/>
        <v>0</v>
      </c>
      <c r="AK25" s="261">
        <f t="shared" si="54"/>
        <v>0</v>
      </c>
      <c r="AL25" s="261">
        <f t="shared" si="54"/>
        <v>0</v>
      </c>
      <c r="AM25" s="261">
        <f t="shared" si="54"/>
        <v>0</v>
      </c>
      <c r="AN25" s="261">
        <f t="shared" si="54"/>
        <v>0</v>
      </c>
      <c r="AO25" s="261">
        <f t="shared" si="54"/>
        <v>0</v>
      </c>
      <c r="AP25" s="261">
        <f t="shared" si="54"/>
        <v>0</v>
      </c>
      <c r="AQ25" s="261">
        <f t="shared" si="54"/>
        <v>0</v>
      </c>
      <c r="AR25" s="261">
        <f t="shared" si="54"/>
        <v>0</v>
      </c>
      <c r="AS25" s="261">
        <f t="shared" si="54"/>
        <v>0</v>
      </c>
      <c r="AT25" s="261">
        <f t="shared" si="54"/>
        <v>0</v>
      </c>
      <c r="AU25" s="261">
        <f t="shared" si="54"/>
        <v>0</v>
      </c>
      <c r="AV25" s="261">
        <f t="shared" si="54"/>
        <v>0</v>
      </c>
      <c r="AW25" s="261">
        <f t="shared" si="54"/>
        <v>0</v>
      </c>
      <c r="AX25" s="261">
        <f t="shared" si="54"/>
        <v>0</v>
      </c>
      <c r="AY25" s="261">
        <f t="shared" si="54"/>
        <v>0</v>
      </c>
      <c r="AZ25" s="261">
        <f t="shared" si="54"/>
        <v>0</v>
      </c>
      <c r="BA25" s="261">
        <f t="shared" si="54"/>
        <v>0</v>
      </c>
      <c r="BB25" s="261">
        <f t="shared" si="54"/>
        <v>0</v>
      </c>
      <c r="BC25" s="261">
        <f t="shared" si="54"/>
        <v>0</v>
      </c>
      <c r="BD25" s="261">
        <f t="shared" si="54"/>
        <v>0</v>
      </c>
      <c r="BE25" s="261">
        <f t="shared" si="54"/>
        <v>0</v>
      </c>
      <c r="BF25" s="261"/>
      <c r="BG25" s="261"/>
      <c r="BH25" s="261"/>
      <c r="BI25" s="261"/>
      <c r="BJ25" s="261"/>
      <c r="BK25" s="261"/>
      <c r="BL25" s="261"/>
      <c r="BM25" s="261"/>
      <c r="BN25" s="261"/>
      <c r="BO25" s="261"/>
    </row>
    <row r="26" spans="1:67" s="151" customFormat="1" ht="16">
      <c r="A26" s="169"/>
      <c r="D26" s="259" t="str">
        <f>'2 - Detailed Costs'!F20</f>
        <v>Category</v>
      </c>
      <c r="E26" s="260" t="str">
        <f>'2 - Detailed Costs'!G20</f>
        <v>Useful Life</v>
      </c>
      <c r="F26" s="240">
        <f>'2 - Detailed Costs'!E20</f>
        <v>0</v>
      </c>
      <c r="H26" s="261">
        <f t="shared" si="55"/>
        <v>0</v>
      </c>
      <c r="I26" s="261">
        <f t="shared" si="54"/>
        <v>0</v>
      </c>
      <c r="J26" s="261">
        <f t="shared" si="54"/>
        <v>0</v>
      </c>
      <c r="K26" s="261">
        <f t="shared" si="54"/>
        <v>0</v>
      </c>
      <c r="L26" s="261">
        <f t="shared" si="54"/>
        <v>0</v>
      </c>
      <c r="M26" s="261">
        <f t="shared" si="54"/>
        <v>0</v>
      </c>
      <c r="N26" s="261">
        <f t="shared" si="54"/>
        <v>0</v>
      </c>
      <c r="O26" s="261">
        <f t="shared" si="54"/>
        <v>0</v>
      </c>
      <c r="P26" s="261">
        <f t="shared" si="54"/>
        <v>0</v>
      </c>
      <c r="Q26" s="261">
        <f t="shared" si="54"/>
        <v>0</v>
      </c>
      <c r="R26" s="261">
        <f t="shared" si="54"/>
        <v>0</v>
      </c>
      <c r="S26" s="261">
        <f t="shared" si="54"/>
        <v>0</v>
      </c>
      <c r="T26" s="261">
        <f t="shared" si="54"/>
        <v>0</v>
      </c>
      <c r="U26" s="261">
        <f t="shared" si="54"/>
        <v>0</v>
      </c>
      <c r="V26" s="261">
        <f t="shared" si="54"/>
        <v>0</v>
      </c>
      <c r="W26" s="261">
        <f t="shared" si="54"/>
        <v>0</v>
      </c>
      <c r="X26" s="261">
        <f t="shared" si="54"/>
        <v>0</v>
      </c>
      <c r="Y26" s="261">
        <f t="shared" si="54"/>
        <v>0</v>
      </c>
      <c r="Z26" s="261">
        <f t="shared" si="54"/>
        <v>0</v>
      </c>
      <c r="AA26" s="261">
        <f t="shared" si="54"/>
        <v>0</v>
      </c>
      <c r="AB26" s="261">
        <f t="shared" si="54"/>
        <v>0</v>
      </c>
      <c r="AC26" s="261">
        <f t="shared" si="54"/>
        <v>0</v>
      </c>
      <c r="AD26" s="261">
        <f t="shared" si="54"/>
        <v>0</v>
      </c>
      <c r="AE26" s="261">
        <f t="shared" si="54"/>
        <v>0</v>
      </c>
      <c r="AF26" s="261">
        <f t="shared" si="54"/>
        <v>0</v>
      </c>
      <c r="AG26" s="261">
        <f t="shared" si="54"/>
        <v>0</v>
      </c>
      <c r="AH26" s="261">
        <f t="shared" si="54"/>
        <v>0</v>
      </c>
      <c r="AI26" s="261">
        <f t="shared" si="54"/>
        <v>0</v>
      </c>
      <c r="AJ26" s="261">
        <f t="shared" si="54"/>
        <v>0</v>
      </c>
      <c r="AK26" s="261">
        <f t="shared" si="54"/>
        <v>0</v>
      </c>
      <c r="AL26" s="261">
        <f t="shared" si="54"/>
        <v>0</v>
      </c>
      <c r="AM26" s="261">
        <f t="shared" si="54"/>
        <v>0</v>
      </c>
      <c r="AN26" s="261">
        <f t="shared" si="54"/>
        <v>0</v>
      </c>
      <c r="AO26" s="261">
        <f t="shared" si="54"/>
        <v>0</v>
      </c>
      <c r="AP26" s="261">
        <f t="shared" si="54"/>
        <v>0</v>
      </c>
      <c r="AQ26" s="261">
        <f t="shared" si="54"/>
        <v>0</v>
      </c>
      <c r="AR26" s="261">
        <f t="shared" si="54"/>
        <v>0</v>
      </c>
      <c r="AS26" s="261">
        <f t="shared" si="54"/>
        <v>0</v>
      </c>
      <c r="AT26" s="261">
        <f t="shared" si="54"/>
        <v>0</v>
      </c>
      <c r="AU26" s="261">
        <f t="shared" si="54"/>
        <v>0</v>
      </c>
      <c r="AV26" s="261">
        <f t="shared" si="54"/>
        <v>0</v>
      </c>
      <c r="AW26" s="261">
        <f t="shared" si="54"/>
        <v>0</v>
      </c>
      <c r="AX26" s="261">
        <f t="shared" si="54"/>
        <v>0</v>
      </c>
      <c r="AY26" s="261">
        <f t="shared" si="54"/>
        <v>0</v>
      </c>
      <c r="AZ26" s="261">
        <f t="shared" si="54"/>
        <v>0</v>
      </c>
      <c r="BA26" s="261">
        <f t="shared" si="54"/>
        <v>0</v>
      </c>
      <c r="BB26" s="261">
        <f t="shared" si="54"/>
        <v>0</v>
      </c>
      <c r="BC26" s="261">
        <f t="shared" si="54"/>
        <v>0</v>
      </c>
      <c r="BD26" s="261">
        <f t="shared" si="54"/>
        <v>0</v>
      </c>
      <c r="BE26" s="261">
        <f t="shared" si="54"/>
        <v>0</v>
      </c>
      <c r="BF26" s="261"/>
      <c r="BG26" s="261"/>
      <c r="BH26" s="261"/>
      <c r="BI26" s="261"/>
      <c r="BJ26" s="261"/>
      <c r="BK26" s="261"/>
      <c r="BL26" s="261"/>
      <c r="BM26" s="261"/>
      <c r="BN26" s="261"/>
      <c r="BO26" s="261"/>
    </row>
    <row r="27" spans="1:67" s="151" customFormat="1" ht="16">
      <c r="A27" s="169"/>
      <c r="D27" s="259" t="str">
        <f>'2 - Detailed Costs'!F21</f>
        <v>Category</v>
      </c>
      <c r="E27" s="260" t="str">
        <f>'2 - Detailed Costs'!G21</f>
        <v>Useful Life</v>
      </c>
      <c r="F27" s="240">
        <f>'2 - Detailed Costs'!E21</f>
        <v>0</v>
      </c>
      <c r="H27" s="261">
        <f t="shared" si="55"/>
        <v>0</v>
      </c>
      <c r="I27" s="261">
        <f t="shared" si="54"/>
        <v>0</v>
      </c>
      <c r="J27" s="261">
        <f t="shared" si="54"/>
        <v>0</v>
      </c>
      <c r="K27" s="261">
        <f t="shared" si="54"/>
        <v>0</v>
      </c>
      <c r="L27" s="261">
        <f t="shared" si="54"/>
        <v>0</v>
      </c>
      <c r="M27" s="261">
        <f t="shared" si="54"/>
        <v>0</v>
      </c>
      <c r="N27" s="261">
        <f t="shared" si="54"/>
        <v>0</v>
      </c>
      <c r="O27" s="261">
        <f t="shared" si="54"/>
        <v>0</v>
      </c>
      <c r="P27" s="261">
        <f t="shared" si="54"/>
        <v>0</v>
      </c>
      <c r="Q27" s="261">
        <f t="shared" si="54"/>
        <v>0</v>
      </c>
      <c r="R27" s="261">
        <f t="shared" si="54"/>
        <v>0</v>
      </c>
      <c r="S27" s="261">
        <f t="shared" ref="S27:AH35" si="56">IF(ISERROR(MOD(S$19,$E27)=0)=TRUE,0,IF(MOD(S$19,$E27)=0,$F27,0))</f>
        <v>0</v>
      </c>
      <c r="T27" s="261">
        <f t="shared" si="56"/>
        <v>0</v>
      </c>
      <c r="U27" s="261">
        <f t="shared" si="56"/>
        <v>0</v>
      </c>
      <c r="V27" s="261">
        <f t="shared" si="56"/>
        <v>0</v>
      </c>
      <c r="W27" s="261">
        <f t="shared" si="56"/>
        <v>0</v>
      </c>
      <c r="X27" s="261">
        <f t="shared" si="56"/>
        <v>0</v>
      </c>
      <c r="Y27" s="261">
        <f t="shared" si="56"/>
        <v>0</v>
      </c>
      <c r="Z27" s="261">
        <f t="shared" si="56"/>
        <v>0</v>
      </c>
      <c r="AA27" s="261">
        <f t="shared" si="56"/>
        <v>0</v>
      </c>
      <c r="AB27" s="261">
        <f t="shared" si="56"/>
        <v>0</v>
      </c>
      <c r="AC27" s="261">
        <f t="shared" si="56"/>
        <v>0</v>
      </c>
      <c r="AD27" s="261">
        <f t="shared" si="56"/>
        <v>0</v>
      </c>
      <c r="AE27" s="261">
        <f t="shared" si="56"/>
        <v>0</v>
      </c>
      <c r="AF27" s="261">
        <f t="shared" si="56"/>
        <v>0</v>
      </c>
      <c r="AG27" s="261">
        <f t="shared" si="56"/>
        <v>0</v>
      </c>
      <c r="AH27" s="261">
        <f t="shared" si="56"/>
        <v>0</v>
      </c>
      <c r="AI27" s="261">
        <f t="shared" ref="AI27:AX35" si="57">IF(ISERROR(MOD(AI$19,$E27)=0)=TRUE,0,IF(MOD(AI$19,$E27)=0,$F27,0))</f>
        <v>0</v>
      </c>
      <c r="AJ27" s="261">
        <f t="shared" si="57"/>
        <v>0</v>
      </c>
      <c r="AK27" s="261">
        <f t="shared" si="57"/>
        <v>0</v>
      </c>
      <c r="AL27" s="261">
        <f t="shared" si="57"/>
        <v>0</v>
      </c>
      <c r="AM27" s="261">
        <f t="shared" si="57"/>
        <v>0</v>
      </c>
      <c r="AN27" s="261">
        <f t="shared" si="57"/>
        <v>0</v>
      </c>
      <c r="AO27" s="261">
        <f t="shared" si="57"/>
        <v>0</v>
      </c>
      <c r="AP27" s="261">
        <f t="shared" si="57"/>
        <v>0</v>
      </c>
      <c r="AQ27" s="261">
        <f t="shared" si="57"/>
        <v>0</v>
      </c>
      <c r="AR27" s="261">
        <f t="shared" si="57"/>
        <v>0</v>
      </c>
      <c r="AS27" s="261">
        <f t="shared" si="57"/>
        <v>0</v>
      </c>
      <c r="AT27" s="261">
        <f t="shared" si="57"/>
        <v>0</v>
      </c>
      <c r="AU27" s="261">
        <f t="shared" si="57"/>
        <v>0</v>
      </c>
      <c r="AV27" s="261">
        <f t="shared" si="57"/>
        <v>0</v>
      </c>
      <c r="AW27" s="261">
        <f t="shared" si="57"/>
        <v>0</v>
      </c>
      <c r="AX27" s="261">
        <f t="shared" si="57"/>
        <v>0</v>
      </c>
      <c r="AY27" s="261">
        <f t="shared" ref="AY27:BE35" si="58">IF(ISERROR(MOD(AY$19,$E27)=0)=TRUE,0,IF(MOD(AY$19,$E27)=0,$F27,0))</f>
        <v>0</v>
      </c>
      <c r="AZ27" s="261">
        <f t="shared" si="58"/>
        <v>0</v>
      </c>
      <c r="BA27" s="261">
        <f t="shared" si="58"/>
        <v>0</v>
      </c>
      <c r="BB27" s="261">
        <f t="shared" si="58"/>
        <v>0</v>
      </c>
      <c r="BC27" s="261">
        <f t="shared" si="58"/>
        <v>0</v>
      </c>
      <c r="BD27" s="261">
        <f t="shared" si="58"/>
        <v>0</v>
      </c>
      <c r="BE27" s="261">
        <f t="shared" si="58"/>
        <v>0</v>
      </c>
      <c r="BF27" s="261"/>
      <c r="BG27" s="261"/>
      <c r="BH27" s="261"/>
      <c r="BI27" s="261"/>
      <c r="BJ27" s="261"/>
      <c r="BK27" s="261"/>
      <c r="BL27" s="261"/>
      <c r="BM27" s="261"/>
      <c r="BN27" s="261"/>
      <c r="BO27" s="261"/>
    </row>
    <row r="28" spans="1:67" s="151" customFormat="1" ht="16">
      <c r="A28" s="169"/>
      <c r="D28" s="259" t="str">
        <f>'2 - Detailed Costs'!F22</f>
        <v>Category</v>
      </c>
      <c r="E28" s="260" t="str">
        <f>'2 - Detailed Costs'!G22</f>
        <v>Useful Life</v>
      </c>
      <c r="F28" s="240">
        <f>'2 - Detailed Costs'!E22</f>
        <v>0</v>
      </c>
      <c r="H28" s="261">
        <f t="shared" si="55"/>
        <v>0</v>
      </c>
      <c r="I28" s="261">
        <f t="shared" si="55"/>
        <v>0</v>
      </c>
      <c r="J28" s="261">
        <f t="shared" si="55"/>
        <v>0</v>
      </c>
      <c r="K28" s="261">
        <f t="shared" si="55"/>
        <v>0</v>
      </c>
      <c r="L28" s="261">
        <f t="shared" si="55"/>
        <v>0</v>
      </c>
      <c r="M28" s="261">
        <f t="shared" si="55"/>
        <v>0</v>
      </c>
      <c r="N28" s="261">
        <f t="shared" si="55"/>
        <v>0</v>
      </c>
      <c r="O28" s="261">
        <f t="shared" si="55"/>
        <v>0</v>
      </c>
      <c r="P28" s="261">
        <f t="shared" si="55"/>
        <v>0</v>
      </c>
      <c r="Q28" s="261">
        <f t="shared" si="55"/>
        <v>0</v>
      </c>
      <c r="R28" s="261">
        <f t="shared" si="55"/>
        <v>0</v>
      </c>
      <c r="S28" s="261">
        <f t="shared" si="55"/>
        <v>0</v>
      </c>
      <c r="T28" s="261">
        <f t="shared" si="55"/>
        <v>0</v>
      </c>
      <c r="U28" s="261">
        <f t="shared" si="55"/>
        <v>0</v>
      </c>
      <c r="V28" s="261">
        <f t="shared" si="55"/>
        <v>0</v>
      </c>
      <c r="W28" s="261">
        <f t="shared" si="55"/>
        <v>0</v>
      </c>
      <c r="X28" s="261">
        <f t="shared" si="56"/>
        <v>0</v>
      </c>
      <c r="Y28" s="261">
        <f t="shared" si="56"/>
        <v>0</v>
      </c>
      <c r="Z28" s="261">
        <f t="shared" si="56"/>
        <v>0</v>
      </c>
      <c r="AA28" s="261">
        <f t="shared" si="56"/>
        <v>0</v>
      </c>
      <c r="AB28" s="261">
        <f t="shared" si="56"/>
        <v>0</v>
      </c>
      <c r="AC28" s="261">
        <f t="shared" si="56"/>
        <v>0</v>
      </c>
      <c r="AD28" s="261">
        <f t="shared" si="56"/>
        <v>0</v>
      </c>
      <c r="AE28" s="261">
        <f t="shared" si="56"/>
        <v>0</v>
      </c>
      <c r="AF28" s="261">
        <f t="shared" si="56"/>
        <v>0</v>
      </c>
      <c r="AG28" s="261">
        <f t="shared" si="56"/>
        <v>0</v>
      </c>
      <c r="AH28" s="261">
        <f t="shared" si="56"/>
        <v>0</v>
      </c>
      <c r="AI28" s="261">
        <f t="shared" si="57"/>
        <v>0</v>
      </c>
      <c r="AJ28" s="261">
        <f t="shared" si="57"/>
        <v>0</v>
      </c>
      <c r="AK28" s="261">
        <f t="shared" si="57"/>
        <v>0</v>
      </c>
      <c r="AL28" s="261">
        <f t="shared" si="57"/>
        <v>0</v>
      </c>
      <c r="AM28" s="261">
        <f t="shared" si="57"/>
        <v>0</v>
      </c>
      <c r="AN28" s="261">
        <f t="shared" si="57"/>
        <v>0</v>
      </c>
      <c r="AO28" s="261">
        <f t="shared" si="57"/>
        <v>0</v>
      </c>
      <c r="AP28" s="261">
        <f t="shared" si="57"/>
        <v>0</v>
      </c>
      <c r="AQ28" s="261">
        <f t="shared" si="57"/>
        <v>0</v>
      </c>
      <c r="AR28" s="261">
        <f t="shared" si="57"/>
        <v>0</v>
      </c>
      <c r="AS28" s="261">
        <f t="shared" si="57"/>
        <v>0</v>
      </c>
      <c r="AT28" s="261">
        <f t="shared" si="57"/>
        <v>0</v>
      </c>
      <c r="AU28" s="261">
        <f t="shared" si="57"/>
        <v>0</v>
      </c>
      <c r="AV28" s="261">
        <f t="shared" si="57"/>
        <v>0</v>
      </c>
      <c r="AW28" s="261">
        <f t="shared" si="57"/>
        <v>0</v>
      </c>
      <c r="AX28" s="261">
        <f t="shared" si="57"/>
        <v>0</v>
      </c>
      <c r="AY28" s="261">
        <f t="shared" si="58"/>
        <v>0</v>
      </c>
      <c r="AZ28" s="261">
        <f t="shared" si="58"/>
        <v>0</v>
      </c>
      <c r="BA28" s="261">
        <f t="shared" si="58"/>
        <v>0</v>
      </c>
      <c r="BB28" s="261">
        <f t="shared" si="58"/>
        <v>0</v>
      </c>
      <c r="BC28" s="261">
        <f t="shared" si="58"/>
        <v>0</v>
      </c>
      <c r="BD28" s="261">
        <f t="shared" si="58"/>
        <v>0</v>
      </c>
      <c r="BE28" s="261">
        <f t="shared" si="58"/>
        <v>0</v>
      </c>
      <c r="BF28" s="261"/>
      <c r="BG28" s="261"/>
      <c r="BH28" s="261"/>
      <c r="BI28" s="261"/>
      <c r="BJ28" s="261"/>
      <c r="BK28" s="261"/>
      <c r="BL28" s="261"/>
      <c r="BM28" s="261"/>
      <c r="BN28" s="261"/>
      <c r="BO28" s="261"/>
    </row>
    <row r="29" spans="1:67" s="151" customFormat="1" ht="16">
      <c r="A29" s="169"/>
      <c r="D29" s="259" t="str">
        <f>'2 - Detailed Costs'!F23</f>
        <v>Category</v>
      </c>
      <c r="E29" s="260" t="str">
        <f>'2 - Detailed Costs'!G23</f>
        <v>Useful Life</v>
      </c>
      <c r="F29" s="240">
        <f>'2 - Detailed Costs'!E23</f>
        <v>0</v>
      </c>
      <c r="H29" s="261">
        <f t="shared" si="55"/>
        <v>0</v>
      </c>
      <c r="I29" s="261">
        <f t="shared" si="55"/>
        <v>0</v>
      </c>
      <c r="J29" s="261">
        <f t="shared" si="55"/>
        <v>0</v>
      </c>
      <c r="K29" s="261">
        <f t="shared" si="55"/>
        <v>0</v>
      </c>
      <c r="L29" s="261">
        <f t="shared" si="55"/>
        <v>0</v>
      </c>
      <c r="M29" s="261">
        <f t="shared" si="55"/>
        <v>0</v>
      </c>
      <c r="N29" s="261">
        <f t="shared" si="55"/>
        <v>0</v>
      </c>
      <c r="O29" s="261">
        <f t="shared" si="55"/>
        <v>0</v>
      </c>
      <c r="P29" s="261">
        <f t="shared" si="55"/>
        <v>0</v>
      </c>
      <c r="Q29" s="261">
        <f t="shared" si="55"/>
        <v>0</v>
      </c>
      <c r="R29" s="261">
        <f t="shared" si="55"/>
        <v>0</v>
      </c>
      <c r="S29" s="261">
        <f t="shared" si="55"/>
        <v>0</v>
      </c>
      <c r="T29" s="261">
        <f t="shared" si="55"/>
        <v>0</v>
      </c>
      <c r="U29" s="261">
        <f t="shared" si="55"/>
        <v>0</v>
      </c>
      <c r="V29" s="261">
        <f t="shared" si="55"/>
        <v>0</v>
      </c>
      <c r="W29" s="261">
        <f t="shared" si="55"/>
        <v>0</v>
      </c>
      <c r="X29" s="261">
        <f t="shared" si="56"/>
        <v>0</v>
      </c>
      <c r="Y29" s="261">
        <f t="shared" si="56"/>
        <v>0</v>
      </c>
      <c r="Z29" s="261">
        <f t="shared" si="56"/>
        <v>0</v>
      </c>
      <c r="AA29" s="261">
        <f t="shared" si="56"/>
        <v>0</v>
      </c>
      <c r="AB29" s="261">
        <f t="shared" si="56"/>
        <v>0</v>
      </c>
      <c r="AC29" s="261">
        <f t="shared" si="56"/>
        <v>0</v>
      </c>
      <c r="AD29" s="261">
        <f t="shared" si="56"/>
        <v>0</v>
      </c>
      <c r="AE29" s="261">
        <f t="shared" si="56"/>
        <v>0</v>
      </c>
      <c r="AF29" s="261">
        <f t="shared" si="56"/>
        <v>0</v>
      </c>
      <c r="AG29" s="261">
        <f t="shared" si="56"/>
        <v>0</v>
      </c>
      <c r="AH29" s="261">
        <f t="shared" si="56"/>
        <v>0</v>
      </c>
      <c r="AI29" s="261">
        <f t="shared" si="57"/>
        <v>0</v>
      </c>
      <c r="AJ29" s="261">
        <f t="shared" si="57"/>
        <v>0</v>
      </c>
      <c r="AK29" s="261">
        <f t="shared" si="57"/>
        <v>0</v>
      </c>
      <c r="AL29" s="261">
        <f t="shared" si="57"/>
        <v>0</v>
      </c>
      <c r="AM29" s="261">
        <f t="shared" si="57"/>
        <v>0</v>
      </c>
      <c r="AN29" s="261">
        <f t="shared" si="57"/>
        <v>0</v>
      </c>
      <c r="AO29" s="261">
        <f t="shared" si="57"/>
        <v>0</v>
      </c>
      <c r="AP29" s="261">
        <f t="shared" si="57"/>
        <v>0</v>
      </c>
      <c r="AQ29" s="261">
        <f t="shared" si="57"/>
        <v>0</v>
      </c>
      <c r="AR29" s="261">
        <f t="shared" si="57"/>
        <v>0</v>
      </c>
      <c r="AS29" s="261">
        <f t="shared" si="57"/>
        <v>0</v>
      </c>
      <c r="AT29" s="261">
        <f t="shared" si="57"/>
        <v>0</v>
      </c>
      <c r="AU29" s="261">
        <f t="shared" si="57"/>
        <v>0</v>
      </c>
      <c r="AV29" s="261">
        <f t="shared" si="57"/>
        <v>0</v>
      </c>
      <c r="AW29" s="261">
        <f t="shared" si="57"/>
        <v>0</v>
      </c>
      <c r="AX29" s="261">
        <f t="shared" si="57"/>
        <v>0</v>
      </c>
      <c r="AY29" s="261">
        <f t="shared" si="58"/>
        <v>0</v>
      </c>
      <c r="AZ29" s="261">
        <f t="shared" si="58"/>
        <v>0</v>
      </c>
      <c r="BA29" s="261">
        <f t="shared" si="58"/>
        <v>0</v>
      </c>
      <c r="BB29" s="261">
        <f t="shared" si="58"/>
        <v>0</v>
      </c>
      <c r="BC29" s="261">
        <f t="shared" si="58"/>
        <v>0</v>
      </c>
      <c r="BD29" s="261">
        <f t="shared" si="58"/>
        <v>0</v>
      </c>
      <c r="BE29" s="261">
        <f t="shared" si="58"/>
        <v>0</v>
      </c>
      <c r="BF29" s="261"/>
      <c r="BG29" s="261"/>
      <c r="BH29" s="261"/>
      <c r="BI29" s="261"/>
      <c r="BJ29" s="261"/>
      <c r="BK29" s="261"/>
      <c r="BL29" s="261"/>
      <c r="BM29" s="261"/>
      <c r="BN29" s="261"/>
      <c r="BO29" s="261"/>
    </row>
    <row r="30" spans="1:67" s="151" customFormat="1" ht="16">
      <c r="A30" s="169"/>
      <c r="D30" s="259" t="str">
        <f>'2 - Detailed Costs'!F24</f>
        <v>Category</v>
      </c>
      <c r="E30" s="260" t="str">
        <f>'2 - Detailed Costs'!G24</f>
        <v>Useful Life</v>
      </c>
      <c r="F30" s="240">
        <f>'2 - Detailed Costs'!E24</f>
        <v>0</v>
      </c>
      <c r="H30" s="261">
        <f t="shared" si="55"/>
        <v>0</v>
      </c>
      <c r="I30" s="261">
        <f t="shared" si="55"/>
        <v>0</v>
      </c>
      <c r="J30" s="261">
        <f t="shared" si="55"/>
        <v>0</v>
      </c>
      <c r="K30" s="261">
        <f t="shared" si="55"/>
        <v>0</v>
      </c>
      <c r="L30" s="261">
        <f t="shared" si="55"/>
        <v>0</v>
      </c>
      <c r="M30" s="261">
        <f t="shared" si="55"/>
        <v>0</v>
      </c>
      <c r="N30" s="261">
        <f t="shared" si="55"/>
        <v>0</v>
      </c>
      <c r="O30" s="261">
        <f t="shared" si="55"/>
        <v>0</v>
      </c>
      <c r="P30" s="261">
        <f t="shared" si="55"/>
        <v>0</v>
      </c>
      <c r="Q30" s="261">
        <f t="shared" si="55"/>
        <v>0</v>
      </c>
      <c r="R30" s="261">
        <f t="shared" si="55"/>
        <v>0</v>
      </c>
      <c r="S30" s="261">
        <f t="shared" si="55"/>
        <v>0</v>
      </c>
      <c r="T30" s="261">
        <f t="shared" si="55"/>
        <v>0</v>
      </c>
      <c r="U30" s="261">
        <f t="shared" si="55"/>
        <v>0</v>
      </c>
      <c r="V30" s="261">
        <f t="shared" si="55"/>
        <v>0</v>
      </c>
      <c r="W30" s="261">
        <f t="shared" si="55"/>
        <v>0</v>
      </c>
      <c r="X30" s="261">
        <f t="shared" si="56"/>
        <v>0</v>
      </c>
      <c r="Y30" s="261">
        <f t="shared" si="56"/>
        <v>0</v>
      </c>
      <c r="Z30" s="261">
        <f t="shared" si="56"/>
        <v>0</v>
      </c>
      <c r="AA30" s="261">
        <f t="shared" si="56"/>
        <v>0</v>
      </c>
      <c r="AB30" s="261">
        <f t="shared" si="56"/>
        <v>0</v>
      </c>
      <c r="AC30" s="261">
        <f t="shared" si="56"/>
        <v>0</v>
      </c>
      <c r="AD30" s="261">
        <f t="shared" si="56"/>
        <v>0</v>
      </c>
      <c r="AE30" s="261">
        <f t="shared" si="56"/>
        <v>0</v>
      </c>
      <c r="AF30" s="261">
        <f t="shared" si="56"/>
        <v>0</v>
      </c>
      <c r="AG30" s="261">
        <f t="shared" si="56"/>
        <v>0</v>
      </c>
      <c r="AH30" s="261">
        <f t="shared" si="56"/>
        <v>0</v>
      </c>
      <c r="AI30" s="261">
        <f t="shared" si="57"/>
        <v>0</v>
      </c>
      <c r="AJ30" s="261">
        <f t="shared" si="57"/>
        <v>0</v>
      </c>
      <c r="AK30" s="261">
        <f t="shared" si="57"/>
        <v>0</v>
      </c>
      <c r="AL30" s="261">
        <f t="shared" si="57"/>
        <v>0</v>
      </c>
      <c r="AM30" s="261">
        <f t="shared" si="57"/>
        <v>0</v>
      </c>
      <c r="AN30" s="261">
        <f t="shared" si="57"/>
        <v>0</v>
      </c>
      <c r="AO30" s="261">
        <f t="shared" si="57"/>
        <v>0</v>
      </c>
      <c r="AP30" s="261">
        <f t="shared" si="57"/>
        <v>0</v>
      </c>
      <c r="AQ30" s="261">
        <f t="shared" si="57"/>
        <v>0</v>
      </c>
      <c r="AR30" s="261">
        <f t="shared" si="57"/>
        <v>0</v>
      </c>
      <c r="AS30" s="261">
        <f t="shared" si="57"/>
        <v>0</v>
      </c>
      <c r="AT30" s="261">
        <f t="shared" si="57"/>
        <v>0</v>
      </c>
      <c r="AU30" s="261">
        <f t="shared" si="57"/>
        <v>0</v>
      </c>
      <c r="AV30" s="261">
        <f t="shared" si="57"/>
        <v>0</v>
      </c>
      <c r="AW30" s="261">
        <f t="shared" si="57"/>
        <v>0</v>
      </c>
      <c r="AX30" s="261">
        <f t="shared" si="57"/>
        <v>0</v>
      </c>
      <c r="AY30" s="261">
        <f t="shared" si="58"/>
        <v>0</v>
      </c>
      <c r="AZ30" s="261">
        <f t="shared" si="58"/>
        <v>0</v>
      </c>
      <c r="BA30" s="261">
        <f t="shared" si="58"/>
        <v>0</v>
      </c>
      <c r="BB30" s="261">
        <f t="shared" si="58"/>
        <v>0</v>
      </c>
      <c r="BC30" s="261">
        <f t="shared" si="58"/>
        <v>0</v>
      </c>
      <c r="BD30" s="261">
        <f t="shared" si="58"/>
        <v>0</v>
      </c>
      <c r="BE30" s="261">
        <f t="shared" si="58"/>
        <v>0</v>
      </c>
      <c r="BF30" s="261"/>
      <c r="BG30" s="261"/>
      <c r="BH30" s="261"/>
      <c r="BI30" s="261"/>
      <c r="BJ30" s="261"/>
      <c r="BK30" s="261"/>
      <c r="BL30" s="261"/>
      <c r="BM30" s="261"/>
      <c r="BN30" s="261"/>
      <c r="BO30" s="261"/>
    </row>
    <row r="31" spans="1:67" s="151" customFormat="1" ht="16">
      <c r="A31" s="169"/>
      <c r="D31" s="259" t="str">
        <f>'2 - Detailed Costs'!F25</f>
        <v>Category</v>
      </c>
      <c r="E31" s="260" t="str">
        <f>'2 - Detailed Costs'!G25</f>
        <v>Useful Life</v>
      </c>
      <c r="F31" s="240">
        <f>'2 - Detailed Costs'!E25</f>
        <v>0</v>
      </c>
      <c r="H31" s="261">
        <f t="shared" si="55"/>
        <v>0</v>
      </c>
      <c r="I31" s="261">
        <f t="shared" si="55"/>
        <v>0</v>
      </c>
      <c r="J31" s="261">
        <f t="shared" si="55"/>
        <v>0</v>
      </c>
      <c r="K31" s="261">
        <f t="shared" si="55"/>
        <v>0</v>
      </c>
      <c r="L31" s="261">
        <f t="shared" si="55"/>
        <v>0</v>
      </c>
      <c r="M31" s="261">
        <f t="shared" si="55"/>
        <v>0</v>
      </c>
      <c r="N31" s="261">
        <f t="shared" si="55"/>
        <v>0</v>
      </c>
      <c r="O31" s="261">
        <f t="shared" si="55"/>
        <v>0</v>
      </c>
      <c r="P31" s="261">
        <f t="shared" si="55"/>
        <v>0</v>
      </c>
      <c r="Q31" s="261">
        <f t="shared" si="55"/>
        <v>0</v>
      </c>
      <c r="R31" s="261">
        <f t="shared" si="55"/>
        <v>0</v>
      </c>
      <c r="S31" s="261">
        <f t="shared" si="55"/>
        <v>0</v>
      </c>
      <c r="T31" s="261">
        <f t="shared" si="55"/>
        <v>0</v>
      </c>
      <c r="U31" s="261">
        <f t="shared" si="55"/>
        <v>0</v>
      </c>
      <c r="V31" s="261">
        <f t="shared" si="55"/>
        <v>0</v>
      </c>
      <c r="W31" s="261">
        <f t="shared" si="55"/>
        <v>0</v>
      </c>
      <c r="X31" s="261">
        <f t="shared" si="56"/>
        <v>0</v>
      </c>
      <c r="Y31" s="261">
        <f t="shared" si="56"/>
        <v>0</v>
      </c>
      <c r="Z31" s="261">
        <f t="shared" si="56"/>
        <v>0</v>
      </c>
      <c r="AA31" s="261">
        <f t="shared" si="56"/>
        <v>0</v>
      </c>
      <c r="AB31" s="261">
        <f t="shared" si="56"/>
        <v>0</v>
      </c>
      <c r="AC31" s="261">
        <f t="shared" si="56"/>
        <v>0</v>
      </c>
      <c r="AD31" s="261">
        <f t="shared" si="56"/>
        <v>0</v>
      </c>
      <c r="AE31" s="261">
        <f t="shared" si="56"/>
        <v>0</v>
      </c>
      <c r="AF31" s="261">
        <f t="shared" si="56"/>
        <v>0</v>
      </c>
      <c r="AG31" s="261">
        <f t="shared" si="56"/>
        <v>0</v>
      </c>
      <c r="AH31" s="261">
        <f t="shared" si="56"/>
        <v>0</v>
      </c>
      <c r="AI31" s="261">
        <f t="shared" si="57"/>
        <v>0</v>
      </c>
      <c r="AJ31" s="261">
        <f t="shared" si="57"/>
        <v>0</v>
      </c>
      <c r="AK31" s="261">
        <f t="shared" si="57"/>
        <v>0</v>
      </c>
      <c r="AL31" s="261">
        <f t="shared" si="57"/>
        <v>0</v>
      </c>
      <c r="AM31" s="261">
        <f t="shared" si="57"/>
        <v>0</v>
      </c>
      <c r="AN31" s="261">
        <f t="shared" si="57"/>
        <v>0</v>
      </c>
      <c r="AO31" s="261">
        <f t="shared" si="57"/>
        <v>0</v>
      </c>
      <c r="AP31" s="261">
        <f t="shared" si="57"/>
        <v>0</v>
      </c>
      <c r="AQ31" s="261">
        <f t="shared" si="57"/>
        <v>0</v>
      </c>
      <c r="AR31" s="261">
        <f t="shared" si="57"/>
        <v>0</v>
      </c>
      <c r="AS31" s="261">
        <f t="shared" si="57"/>
        <v>0</v>
      </c>
      <c r="AT31" s="261">
        <f t="shared" si="57"/>
        <v>0</v>
      </c>
      <c r="AU31" s="261">
        <f t="shared" si="57"/>
        <v>0</v>
      </c>
      <c r="AV31" s="261">
        <f t="shared" si="57"/>
        <v>0</v>
      </c>
      <c r="AW31" s="261">
        <f t="shared" si="57"/>
        <v>0</v>
      </c>
      <c r="AX31" s="261">
        <f t="shared" si="57"/>
        <v>0</v>
      </c>
      <c r="AY31" s="261">
        <f t="shared" si="58"/>
        <v>0</v>
      </c>
      <c r="AZ31" s="261">
        <f t="shared" si="58"/>
        <v>0</v>
      </c>
      <c r="BA31" s="261">
        <f t="shared" si="58"/>
        <v>0</v>
      </c>
      <c r="BB31" s="261">
        <f t="shared" si="58"/>
        <v>0</v>
      </c>
      <c r="BC31" s="261">
        <f t="shared" si="58"/>
        <v>0</v>
      </c>
      <c r="BD31" s="261">
        <f t="shared" si="58"/>
        <v>0</v>
      </c>
      <c r="BE31" s="261">
        <f t="shared" si="58"/>
        <v>0</v>
      </c>
      <c r="BF31" s="261"/>
      <c r="BG31" s="261"/>
      <c r="BH31" s="261"/>
      <c r="BI31" s="261"/>
      <c r="BJ31" s="261"/>
      <c r="BK31" s="261"/>
      <c r="BL31" s="261"/>
      <c r="BM31" s="261"/>
      <c r="BN31" s="261"/>
      <c r="BO31" s="261"/>
    </row>
    <row r="32" spans="1:67" s="151" customFormat="1" ht="16">
      <c r="A32" s="169"/>
      <c r="B32" s="189"/>
      <c r="D32" s="259" t="str">
        <f>'2 - Detailed Costs'!F26</f>
        <v>Category</v>
      </c>
      <c r="E32" s="260" t="str">
        <f>'2 - Detailed Costs'!G26</f>
        <v>Useful Life</v>
      </c>
      <c r="F32" s="240">
        <f>'2 - Detailed Costs'!E26</f>
        <v>0</v>
      </c>
      <c r="G32" s="220"/>
      <c r="H32" s="261">
        <f t="shared" si="55"/>
        <v>0</v>
      </c>
      <c r="I32" s="261">
        <f t="shared" si="55"/>
        <v>0</v>
      </c>
      <c r="J32" s="261">
        <f t="shared" si="55"/>
        <v>0</v>
      </c>
      <c r="K32" s="261">
        <f t="shared" si="55"/>
        <v>0</v>
      </c>
      <c r="L32" s="261">
        <f t="shared" si="55"/>
        <v>0</v>
      </c>
      <c r="M32" s="261">
        <f t="shared" si="55"/>
        <v>0</v>
      </c>
      <c r="N32" s="261">
        <f t="shared" si="55"/>
        <v>0</v>
      </c>
      <c r="O32" s="261">
        <f t="shared" si="55"/>
        <v>0</v>
      </c>
      <c r="P32" s="261">
        <f t="shared" si="55"/>
        <v>0</v>
      </c>
      <c r="Q32" s="261">
        <f t="shared" si="55"/>
        <v>0</v>
      </c>
      <c r="R32" s="261">
        <f t="shared" si="55"/>
        <v>0</v>
      </c>
      <c r="S32" s="261">
        <f t="shared" si="55"/>
        <v>0</v>
      </c>
      <c r="T32" s="261">
        <f t="shared" si="55"/>
        <v>0</v>
      </c>
      <c r="U32" s="261">
        <f t="shared" si="55"/>
        <v>0</v>
      </c>
      <c r="V32" s="261">
        <f t="shared" si="55"/>
        <v>0</v>
      </c>
      <c r="W32" s="261">
        <f t="shared" si="55"/>
        <v>0</v>
      </c>
      <c r="X32" s="261">
        <f t="shared" si="56"/>
        <v>0</v>
      </c>
      <c r="Y32" s="261">
        <f t="shared" si="56"/>
        <v>0</v>
      </c>
      <c r="Z32" s="261">
        <f t="shared" si="56"/>
        <v>0</v>
      </c>
      <c r="AA32" s="261">
        <f t="shared" si="56"/>
        <v>0</v>
      </c>
      <c r="AB32" s="261">
        <f t="shared" si="56"/>
        <v>0</v>
      </c>
      <c r="AC32" s="261">
        <f t="shared" si="56"/>
        <v>0</v>
      </c>
      <c r="AD32" s="261">
        <f t="shared" si="56"/>
        <v>0</v>
      </c>
      <c r="AE32" s="261">
        <f t="shared" si="56"/>
        <v>0</v>
      </c>
      <c r="AF32" s="261">
        <f t="shared" si="56"/>
        <v>0</v>
      </c>
      <c r="AG32" s="261">
        <f t="shared" si="56"/>
        <v>0</v>
      </c>
      <c r="AH32" s="261">
        <f t="shared" si="56"/>
        <v>0</v>
      </c>
      <c r="AI32" s="261">
        <f t="shared" si="57"/>
        <v>0</v>
      </c>
      <c r="AJ32" s="261">
        <f t="shared" si="57"/>
        <v>0</v>
      </c>
      <c r="AK32" s="261">
        <f t="shared" si="57"/>
        <v>0</v>
      </c>
      <c r="AL32" s="261">
        <f t="shared" si="57"/>
        <v>0</v>
      </c>
      <c r="AM32" s="261">
        <f t="shared" si="57"/>
        <v>0</v>
      </c>
      <c r="AN32" s="261">
        <f t="shared" si="57"/>
        <v>0</v>
      </c>
      <c r="AO32" s="261">
        <f t="shared" si="57"/>
        <v>0</v>
      </c>
      <c r="AP32" s="261">
        <f t="shared" si="57"/>
        <v>0</v>
      </c>
      <c r="AQ32" s="261">
        <f t="shared" si="57"/>
        <v>0</v>
      </c>
      <c r="AR32" s="261">
        <f t="shared" si="57"/>
        <v>0</v>
      </c>
      <c r="AS32" s="261">
        <f t="shared" si="57"/>
        <v>0</v>
      </c>
      <c r="AT32" s="261">
        <f t="shared" si="57"/>
        <v>0</v>
      </c>
      <c r="AU32" s="261">
        <f t="shared" si="57"/>
        <v>0</v>
      </c>
      <c r="AV32" s="261">
        <f t="shared" si="57"/>
        <v>0</v>
      </c>
      <c r="AW32" s="261">
        <f t="shared" si="57"/>
        <v>0</v>
      </c>
      <c r="AX32" s="261">
        <f t="shared" si="57"/>
        <v>0</v>
      </c>
      <c r="AY32" s="261">
        <f t="shared" si="58"/>
        <v>0</v>
      </c>
      <c r="AZ32" s="261">
        <f t="shared" si="58"/>
        <v>0</v>
      </c>
      <c r="BA32" s="261">
        <f t="shared" si="58"/>
        <v>0</v>
      </c>
      <c r="BB32" s="261">
        <f t="shared" si="58"/>
        <v>0</v>
      </c>
      <c r="BC32" s="261">
        <f t="shared" si="58"/>
        <v>0</v>
      </c>
      <c r="BD32" s="261">
        <f t="shared" si="58"/>
        <v>0</v>
      </c>
      <c r="BE32" s="261">
        <f t="shared" si="58"/>
        <v>0</v>
      </c>
      <c r="BF32" s="261"/>
      <c r="BG32" s="261"/>
      <c r="BH32" s="261"/>
      <c r="BI32" s="261"/>
      <c r="BJ32" s="261"/>
      <c r="BK32" s="261"/>
      <c r="BL32" s="261"/>
      <c r="BM32" s="261"/>
      <c r="BN32" s="261"/>
      <c r="BO32" s="261"/>
    </row>
    <row r="33" spans="1:67" s="151" customFormat="1" ht="16">
      <c r="A33" s="169"/>
      <c r="B33" s="189"/>
      <c r="D33" s="259" t="str">
        <f>'2 - Detailed Costs'!F27</f>
        <v>Category</v>
      </c>
      <c r="E33" s="260" t="str">
        <f>'2 - Detailed Costs'!G27</f>
        <v>Useful Life</v>
      </c>
      <c r="F33" s="240">
        <f>'2 - Detailed Costs'!E27</f>
        <v>0</v>
      </c>
      <c r="G33" s="220"/>
      <c r="H33" s="261">
        <f t="shared" si="55"/>
        <v>0</v>
      </c>
      <c r="I33" s="261">
        <f t="shared" si="55"/>
        <v>0</v>
      </c>
      <c r="J33" s="261">
        <f t="shared" si="55"/>
        <v>0</v>
      </c>
      <c r="K33" s="261">
        <f t="shared" si="55"/>
        <v>0</v>
      </c>
      <c r="L33" s="261">
        <f t="shared" si="55"/>
        <v>0</v>
      </c>
      <c r="M33" s="261">
        <f t="shared" si="55"/>
        <v>0</v>
      </c>
      <c r="N33" s="261">
        <f t="shared" si="55"/>
        <v>0</v>
      </c>
      <c r="O33" s="261">
        <f t="shared" si="55"/>
        <v>0</v>
      </c>
      <c r="P33" s="261">
        <f t="shared" si="55"/>
        <v>0</v>
      </c>
      <c r="Q33" s="261">
        <f t="shared" si="55"/>
        <v>0</v>
      </c>
      <c r="R33" s="261">
        <f t="shared" si="55"/>
        <v>0</v>
      </c>
      <c r="S33" s="261">
        <f t="shared" si="55"/>
        <v>0</v>
      </c>
      <c r="T33" s="261">
        <f t="shared" si="55"/>
        <v>0</v>
      </c>
      <c r="U33" s="261">
        <f t="shared" si="55"/>
        <v>0</v>
      </c>
      <c r="V33" s="261">
        <f t="shared" si="55"/>
        <v>0</v>
      </c>
      <c r="W33" s="261">
        <f t="shared" si="55"/>
        <v>0</v>
      </c>
      <c r="X33" s="261">
        <f t="shared" si="56"/>
        <v>0</v>
      </c>
      <c r="Y33" s="261">
        <f t="shared" si="56"/>
        <v>0</v>
      </c>
      <c r="Z33" s="261">
        <f t="shared" si="56"/>
        <v>0</v>
      </c>
      <c r="AA33" s="261">
        <f t="shared" si="56"/>
        <v>0</v>
      </c>
      <c r="AB33" s="261">
        <f t="shared" si="56"/>
        <v>0</v>
      </c>
      <c r="AC33" s="261">
        <f t="shared" si="56"/>
        <v>0</v>
      </c>
      <c r="AD33" s="261">
        <f t="shared" si="56"/>
        <v>0</v>
      </c>
      <c r="AE33" s="261">
        <f t="shared" si="56"/>
        <v>0</v>
      </c>
      <c r="AF33" s="261">
        <f t="shared" si="56"/>
        <v>0</v>
      </c>
      <c r="AG33" s="261">
        <f t="shared" si="56"/>
        <v>0</v>
      </c>
      <c r="AH33" s="261">
        <f t="shared" si="56"/>
        <v>0</v>
      </c>
      <c r="AI33" s="261">
        <f t="shared" si="57"/>
        <v>0</v>
      </c>
      <c r="AJ33" s="261">
        <f t="shared" si="57"/>
        <v>0</v>
      </c>
      <c r="AK33" s="261">
        <f t="shared" si="57"/>
        <v>0</v>
      </c>
      <c r="AL33" s="261">
        <f t="shared" si="57"/>
        <v>0</v>
      </c>
      <c r="AM33" s="261">
        <f t="shared" si="57"/>
        <v>0</v>
      </c>
      <c r="AN33" s="261">
        <f t="shared" si="57"/>
        <v>0</v>
      </c>
      <c r="AO33" s="261">
        <f t="shared" si="57"/>
        <v>0</v>
      </c>
      <c r="AP33" s="261">
        <f t="shared" si="57"/>
        <v>0</v>
      </c>
      <c r="AQ33" s="261">
        <f t="shared" si="57"/>
        <v>0</v>
      </c>
      <c r="AR33" s="261">
        <f t="shared" si="57"/>
        <v>0</v>
      </c>
      <c r="AS33" s="261">
        <f t="shared" si="57"/>
        <v>0</v>
      </c>
      <c r="AT33" s="261">
        <f t="shared" si="57"/>
        <v>0</v>
      </c>
      <c r="AU33" s="261">
        <f t="shared" si="57"/>
        <v>0</v>
      </c>
      <c r="AV33" s="261">
        <f t="shared" si="57"/>
        <v>0</v>
      </c>
      <c r="AW33" s="261">
        <f t="shared" si="57"/>
        <v>0</v>
      </c>
      <c r="AX33" s="261">
        <f t="shared" si="57"/>
        <v>0</v>
      </c>
      <c r="AY33" s="261">
        <f t="shared" si="58"/>
        <v>0</v>
      </c>
      <c r="AZ33" s="261">
        <f t="shared" si="58"/>
        <v>0</v>
      </c>
      <c r="BA33" s="261">
        <f t="shared" si="58"/>
        <v>0</v>
      </c>
      <c r="BB33" s="261">
        <f t="shared" si="58"/>
        <v>0</v>
      </c>
      <c r="BC33" s="261">
        <f t="shared" si="58"/>
        <v>0</v>
      </c>
      <c r="BD33" s="261">
        <f t="shared" si="58"/>
        <v>0</v>
      </c>
      <c r="BE33" s="261">
        <f t="shared" si="58"/>
        <v>0</v>
      </c>
      <c r="BF33" s="261"/>
      <c r="BG33" s="261"/>
      <c r="BH33" s="261"/>
      <c r="BI33" s="261"/>
      <c r="BJ33" s="261"/>
      <c r="BK33" s="261"/>
      <c r="BL33" s="261"/>
      <c r="BM33" s="261"/>
      <c r="BN33" s="261"/>
      <c r="BO33" s="261"/>
    </row>
    <row r="34" spans="1:67" s="151" customFormat="1" ht="16">
      <c r="A34" s="169"/>
      <c r="B34" s="189"/>
      <c r="D34" s="259" t="str">
        <f>'2 - Detailed Costs'!F28</f>
        <v>Category</v>
      </c>
      <c r="E34" s="260" t="str">
        <f>'2 - Detailed Costs'!G28</f>
        <v>Useful Life</v>
      </c>
      <c r="F34" s="240">
        <f>'2 - Detailed Costs'!E28</f>
        <v>0</v>
      </c>
      <c r="G34" s="220"/>
      <c r="H34" s="261">
        <f t="shared" si="55"/>
        <v>0</v>
      </c>
      <c r="I34" s="261">
        <f t="shared" si="55"/>
        <v>0</v>
      </c>
      <c r="J34" s="261">
        <f t="shared" si="55"/>
        <v>0</v>
      </c>
      <c r="K34" s="261">
        <f t="shared" si="55"/>
        <v>0</v>
      </c>
      <c r="L34" s="261">
        <f t="shared" si="55"/>
        <v>0</v>
      </c>
      <c r="M34" s="261">
        <f t="shared" si="55"/>
        <v>0</v>
      </c>
      <c r="N34" s="261">
        <f t="shared" si="55"/>
        <v>0</v>
      </c>
      <c r="O34" s="261">
        <f t="shared" si="55"/>
        <v>0</v>
      </c>
      <c r="P34" s="261">
        <f t="shared" si="55"/>
        <v>0</v>
      </c>
      <c r="Q34" s="261">
        <f t="shared" si="55"/>
        <v>0</v>
      </c>
      <c r="R34" s="261">
        <f t="shared" si="55"/>
        <v>0</v>
      </c>
      <c r="S34" s="261">
        <f t="shared" si="55"/>
        <v>0</v>
      </c>
      <c r="T34" s="261">
        <f t="shared" si="55"/>
        <v>0</v>
      </c>
      <c r="U34" s="261">
        <f t="shared" si="55"/>
        <v>0</v>
      </c>
      <c r="V34" s="261">
        <f t="shared" si="55"/>
        <v>0</v>
      </c>
      <c r="W34" s="261">
        <f t="shared" si="55"/>
        <v>0</v>
      </c>
      <c r="X34" s="261">
        <f t="shared" si="56"/>
        <v>0</v>
      </c>
      <c r="Y34" s="261">
        <f t="shared" si="56"/>
        <v>0</v>
      </c>
      <c r="Z34" s="261">
        <f t="shared" si="56"/>
        <v>0</v>
      </c>
      <c r="AA34" s="261">
        <f t="shared" si="56"/>
        <v>0</v>
      </c>
      <c r="AB34" s="261">
        <f t="shared" si="56"/>
        <v>0</v>
      </c>
      <c r="AC34" s="261">
        <f t="shared" si="56"/>
        <v>0</v>
      </c>
      <c r="AD34" s="261">
        <f t="shared" si="56"/>
        <v>0</v>
      </c>
      <c r="AE34" s="261">
        <f t="shared" si="56"/>
        <v>0</v>
      </c>
      <c r="AF34" s="261">
        <f t="shared" si="56"/>
        <v>0</v>
      </c>
      <c r="AG34" s="261">
        <f t="shared" si="56"/>
        <v>0</v>
      </c>
      <c r="AH34" s="261">
        <f t="shared" si="56"/>
        <v>0</v>
      </c>
      <c r="AI34" s="261">
        <f t="shared" si="57"/>
        <v>0</v>
      </c>
      <c r="AJ34" s="261">
        <f t="shared" si="57"/>
        <v>0</v>
      </c>
      <c r="AK34" s="261">
        <f t="shared" si="57"/>
        <v>0</v>
      </c>
      <c r="AL34" s="261">
        <f t="shared" si="57"/>
        <v>0</v>
      </c>
      <c r="AM34" s="261">
        <f t="shared" si="57"/>
        <v>0</v>
      </c>
      <c r="AN34" s="261">
        <f t="shared" si="57"/>
        <v>0</v>
      </c>
      <c r="AO34" s="261">
        <f t="shared" si="57"/>
        <v>0</v>
      </c>
      <c r="AP34" s="261">
        <f t="shared" si="57"/>
        <v>0</v>
      </c>
      <c r="AQ34" s="261">
        <f t="shared" si="57"/>
        <v>0</v>
      </c>
      <c r="AR34" s="261">
        <f t="shared" si="57"/>
        <v>0</v>
      </c>
      <c r="AS34" s="261">
        <f t="shared" si="57"/>
        <v>0</v>
      </c>
      <c r="AT34" s="261">
        <f t="shared" si="57"/>
        <v>0</v>
      </c>
      <c r="AU34" s="261">
        <f t="shared" si="57"/>
        <v>0</v>
      </c>
      <c r="AV34" s="261">
        <f t="shared" si="57"/>
        <v>0</v>
      </c>
      <c r="AW34" s="261">
        <f t="shared" si="57"/>
        <v>0</v>
      </c>
      <c r="AX34" s="261">
        <f t="shared" si="57"/>
        <v>0</v>
      </c>
      <c r="AY34" s="261">
        <f t="shared" si="58"/>
        <v>0</v>
      </c>
      <c r="AZ34" s="261">
        <f t="shared" si="58"/>
        <v>0</v>
      </c>
      <c r="BA34" s="261">
        <f t="shared" si="58"/>
        <v>0</v>
      </c>
      <c r="BB34" s="261">
        <f t="shared" si="58"/>
        <v>0</v>
      </c>
      <c r="BC34" s="261">
        <f t="shared" si="58"/>
        <v>0</v>
      </c>
      <c r="BD34" s="261">
        <f t="shared" si="58"/>
        <v>0</v>
      </c>
      <c r="BE34" s="261">
        <f t="shared" si="58"/>
        <v>0</v>
      </c>
      <c r="BF34" s="261"/>
      <c r="BG34" s="261"/>
      <c r="BH34" s="261"/>
      <c r="BI34" s="261"/>
      <c r="BJ34" s="261"/>
      <c r="BK34" s="261"/>
      <c r="BL34" s="261"/>
      <c r="BM34" s="261"/>
      <c r="BN34" s="261"/>
      <c r="BO34" s="261"/>
    </row>
    <row r="35" spans="1:67" s="151" customFormat="1" ht="16">
      <c r="A35" s="169"/>
      <c r="B35" s="189"/>
      <c r="D35" s="259" t="str">
        <f>'2 - Detailed Costs'!F29</f>
        <v>Category</v>
      </c>
      <c r="E35" s="260" t="str">
        <f>'2 - Detailed Costs'!G29</f>
        <v>Useful Life</v>
      </c>
      <c r="F35" s="240">
        <f>'2 - Detailed Costs'!E29</f>
        <v>0</v>
      </c>
      <c r="G35" s="220"/>
      <c r="H35" s="261">
        <f t="shared" si="55"/>
        <v>0</v>
      </c>
      <c r="I35" s="261">
        <f t="shared" si="55"/>
        <v>0</v>
      </c>
      <c r="J35" s="261">
        <f t="shared" si="55"/>
        <v>0</v>
      </c>
      <c r="K35" s="261">
        <f t="shared" si="55"/>
        <v>0</v>
      </c>
      <c r="L35" s="261">
        <f t="shared" si="55"/>
        <v>0</v>
      </c>
      <c r="M35" s="261">
        <f t="shared" si="55"/>
        <v>0</v>
      </c>
      <c r="N35" s="261">
        <f t="shared" si="55"/>
        <v>0</v>
      </c>
      <c r="O35" s="261">
        <f t="shared" si="55"/>
        <v>0</v>
      </c>
      <c r="P35" s="261">
        <f t="shared" si="55"/>
        <v>0</v>
      </c>
      <c r="Q35" s="261">
        <f t="shared" si="55"/>
        <v>0</v>
      </c>
      <c r="R35" s="261">
        <f t="shared" si="55"/>
        <v>0</v>
      </c>
      <c r="S35" s="261">
        <f t="shared" si="55"/>
        <v>0</v>
      </c>
      <c r="T35" s="261">
        <f t="shared" si="55"/>
        <v>0</v>
      </c>
      <c r="U35" s="261">
        <f t="shared" si="55"/>
        <v>0</v>
      </c>
      <c r="V35" s="261">
        <f t="shared" si="55"/>
        <v>0</v>
      </c>
      <c r="W35" s="261">
        <f t="shared" si="55"/>
        <v>0</v>
      </c>
      <c r="X35" s="261">
        <f t="shared" si="56"/>
        <v>0</v>
      </c>
      <c r="Y35" s="261">
        <f t="shared" si="56"/>
        <v>0</v>
      </c>
      <c r="Z35" s="261">
        <f t="shared" si="56"/>
        <v>0</v>
      </c>
      <c r="AA35" s="261">
        <f t="shared" si="56"/>
        <v>0</v>
      </c>
      <c r="AB35" s="261">
        <f t="shared" si="56"/>
        <v>0</v>
      </c>
      <c r="AC35" s="261">
        <f t="shared" si="56"/>
        <v>0</v>
      </c>
      <c r="AD35" s="261">
        <f t="shared" si="56"/>
        <v>0</v>
      </c>
      <c r="AE35" s="261">
        <f t="shared" si="56"/>
        <v>0</v>
      </c>
      <c r="AF35" s="261">
        <f t="shared" si="56"/>
        <v>0</v>
      </c>
      <c r="AG35" s="261">
        <f t="shared" si="56"/>
        <v>0</v>
      </c>
      <c r="AH35" s="261">
        <f t="shared" si="56"/>
        <v>0</v>
      </c>
      <c r="AI35" s="261">
        <f t="shared" si="57"/>
        <v>0</v>
      </c>
      <c r="AJ35" s="261">
        <f t="shared" si="57"/>
        <v>0</v>
      </c>
      <c r="AK35" s="261">
        <f t="shared" si="57"/>
        <v>0</v>
      </c>
      <c r="AL35" s="261">
        <f t="shared" si="57"/>
        <v>0</v>
      </c>
      <c r="AM35" s="261">
        <f t="shared" si="57"/>
        <v>0</v>
      </c>
      <c r="AN35" s="261">
        <f t="shared" si="57"/>
        <v>0</v>
      </c>
      <c r="AO35" s="261">
        <f t="shared" si="57"/>
        <v>0</v>
      </c>
      <c r="AP35" s="261">
        <f t="shared" si="57"/>
        <v>0</v>
      </c>
      <c r="AQ35" s="261">
        <f t="shared" si="57"/>
        <v>0</v>
      </c>
      <c r="AR35" s="261">
        <f t="shared" si="57"/>
        <v>0</v>
      </c>
      <c r="AS35" s="261">
        <f t="shared" si="57"/>
        <v>0</v>
      </c>
      <c r="AT35" s="261">
        <f t="shared" si="57"/>
        <v>0</v>
      </c>
      <c r="AU35" s="261">
        <f t="shared" si="57"/>
        <v>0</v>
      </c>
      <c r="AV35" s="261">
        <f t="shared" si="57"/>
        <v>0</v>
      </c>
      <c r="AW35" s="261">
        <f t="shared" si="57"/>
        <v>0</v>
      </c>
      <c r="AX35" s="261">
        <f t="shared" si="57"/>
        <v>0</v>
      </c>
      <c r="AY35" s="261">
        <f t="shared" si="58"/>
        <v>0</v>
      </c>
      <c r="AZ35" s="261">
        <f t="shared" si="58"/>
        <v>0</v>
      </c>
      <c r="BA35" s="261">
        <f t="shared" si="58"/>
        <v>0</v>
      </c>
      <c r="BB35" s="261">
        <f t="shared" si="58"/>
        <v>0</v>
      </c>
      <c r="BC35" s="261">
        <f t="shared" si="58"/>
        <v>0</v>
      </c>
      <c r="BD35" s="261">
        <f t="shared" si="58"/>
        <v>0</v>
      </c>
      <c r="BE35" s="261">
        <f t="shared" si="58"/>
        <v>0</v>
      </c>
      <c r="BF35" s="261"/>
      <c r="BG35" s="261"/>
      <c r="BH35" s="261"/>
      <c r="BI35" s="261"/>
      <c r="BJ35" s="261"/>
      <c r="BK35" s="261"/>
      <c r="BL35" s="261"/>
      <c r="BM35" s="261"/>
      <c r="BN35" s="261"/>
      <c r="BO35" s="261"/>
    </row>
    <row r="36" spans="1:67" s="151" customFormat="1" ht="16">
      <c r="A36" s="169"/>
      <c r="B36" s="189"/>
      <c r="D36" s="259"/>
      <c r="E36" s="260"/>
      <c r="F36" s="240"/>
      <c r="G36" s="220"/>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row>
    <row r="37" spans="1:67" s="151" customFormat="1" ht="16">
      <c r="A37" s="169"/>
      <c r="B37" s="189"/>
      <c r="D37" s="259"/>
      <c r="E37" s="260"/>
      <c r="F37" s="240"/>
      <c r="G37" s="220"/>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1"/>
      <c r="AO37" s="261"/>
      <c r="AP37" s="261"/>
      <c r="AQ37" s="261"/>
      <c r="AR37" s="261"/>
      <c r="AS37" s="261"/>
      <c r="AT37" s="261"/>
      <c r="AU37" s="261"/>
      <c r="AV37" s="261"/>
      <c r="AW37" s="261"/>
      <c r="AX37" s="261"/>
      <c r="AY37" s="261"/>
      <c r="AZ37" s="261"/>
      <c r="BA37" s="261"/>
      <c r="BB37" s="261"/>
      <c r="BC37" s="261"/>
      <c r="BD37" s="261"/>
      <c r="BE37" s="261"/>
      <c r="BF37" s="261"/>
      <c r="BG37" s="261"/>
      <c r="BH37" s="261"/>
      <c r="BI37" s="261"/>
      <c r="BJ37" s="261"/>
      <c r="BK37" s="261"/>
      <c r="BL37" s="261"/>
      <c r="BM37" s="261"/>
      <c r="BN37" s="261"/>
      <c r="BO37" s="261"/>
    </row>
    <row r="38" spans="1:67" s="151" customFormat="1" ht="16">
      <c r="A38" s="169"/>
      <c r="B38" s="189"/>
      <c r="D38" s="259"/>
      <c r="E38" s="260"/>
      <c r="F38" s="240"/>
      <c r="G38" s="222"/>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1"/>
      <c r="AO38" s="261"/>
      <c r="AP38" s="261"/>
      <c r="AQ38" s="261"/>
      <c r="AR38" s="261"/>
      <c r="AS38" s="261"/>
      <c r="AT38" s="261"/>
      <c r="AU38" s="261"/>
      <c r="AV38" s="261"/>
      <c r="AW38" s="261"/>
      <c r="AX38" s="261"/>
      <c r="AY38" s="261"/>
      <c r="AZ38" s="261"/>
      <c r="BA38" s="261"/>
      <c r="BB38" s="261"/>
      <c r="BC38" s="261"/>
      <c r="BD38" s="261"/>
      <c r="BE38" s="261"/>
      <c r="BF38" s="261"/>
      <c r="BG38" s="261"/>
      <c r="BH38" s="261"/>
      <c r="BI38" s="261"/>
      <c r="BJ38" s="261"/>
      <c r="BK38" s="261"/>
      <c r="BL38" s="261"/>
      <c r="BM38" s="261"/>
      <c r="BN38" s="261"/>
      <c r="BO38" s="261"/>
    </row>
    <row r="39" spans="1:67" s="151" customFormat="1" ht="16">
      <c r="A39" s="169"/>
      <c r="B39" s="189"/>
      <c r="C39" s="215"/>
      <c r="D39" s="232"/>
      <c r="E39" s="260"/>
      <c r="F39" s="240"/>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row>
    <row r="40" spans="1:67" s="151" customFormat="1" ht="16">
      <c r="A40" s="169"/>
      <c r="B40" s="189"/>
      <c r="C40" s="151" t="s">
        <v>22</v>
      </c>
      <c r="D40" s="232"/>
      <c r="E40" s="260"/>
      <c r="F40" s="240"/>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row>
    <row r="41" spans="1:67" s="151" customFormat="1" ht="16">
      <c r="A41" s="169"/>
      <c r="B41" s="189"/>
      <c r="D41" s="263" t="str">
        <f>'2 - Detailed Costs'!F15</f>
        <v>Cost Category</v>
      </c>
      <c r="E41" s="256" t="s">
        <v>63</v>
      </c>
      <c r="F41" s="256" t="s">
        <v>30</v>
      </c>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row>
    <row r="42" spans="1:67" s="151" customFormat="1" ht="16">
      <c r="A42" s="169"/>
      <c r="B42" s="189"/>
      <c r="C42" s="215"/>
      <c r="D42" s="264" t="str">
        <f>'2 - Detailed Costs'!F16</f>
        <v>Category</v>
      </c>
      <c r="E42" s="265">
        <f>IF(ISERROR('1 - Inputs'!$E$14-(((ROUNDDOWN('1 - Inputs'!$E$14/E22,0))*E22)+'1 - Inputs'!$E$23))=TRUE,0,'1 - Inputs'!$E$14-(((ROUNDDOWN('1 - Inputs'!$E$14/'6 - Analysis Years'!E22,0))*E22)+'1 - Inputs'!$E$23))</f>
        <v>0</v>
      </c>
      <c r="F42" s="266">
        <f t="shared" ref="F42:F55" si="59">IF(E42&gt;0,E42/E22*F22,0)</f>
        <v>0</v>
      </c>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f>F42</f>
        <v>0</v>
      </c>
      <c r="BF42" s="262"/>
      <c r="BG42" s="262"/>
      <c r="BH42" s="262"/>
      <c r="BI42" s="262"/>
      <c r="BJ42" s="262"/>
      <c r="BK42" s="262"/>
      <c r="BL42" s="262"/>
      <c r="BM42" s="262"/>
      <c r="BN42" s="262"/>
      <c r="BO42" s="262"/>
    </row>
    <row r="43" spans="1:67" s="151" customFormat="1" ht="16">
      <c r="A43" s="169"/>
      <c r="B43" s="189"/>
      <c r="C43" s="215"/>
      <c r="D43" s="264" t="str">
        <f>'2 - Detailed Costs'!F17</f>
        <v>Category</v>
      </c>
      <c r="E43" s="265">
        <f>IF(ISERROR('1 - Inputs'!$E$14-(((ROUNDDOWN('1 - Inputs'!$E$14/E23,0))*E23)+'1 - Inputs'!$E$23))=TRUE,0,'1 - Inputs'!$E$14-(((ROUNDDOWN('1 - Inputs'!$E$14/'6 - Analysis Years'!E23,0))*E23)+'1 - Inputs'!$E$23))</f>
        <v>0</v>
      </c>
      <c r="F43" s="266">
        <f t="shared" si="59"/>
        <v>0</v>
      </c>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f t="shared" ref="BE43:BE55" si="60">F43</f>
        <v>0</v>
      </c>
      <c r="BF43" s="262"/>
      <c r="BG43" s="262"/>
      <c r="BH43" s="262"/>
      <c r="BI43" s="262"/>
      <c r="BJ43" s="262"/>
      <c r="BK43" s="262"/>
      <c r="BL43" s="262"/>
      <c r="BM43" s="262"/>
      <c r="BN43" s="262"/>
      <c r="BO43" s="262"/>
    </row>
    <row r="44" spans="1:67" s="151" customFormat="1" ht="16">
      <c r="A44" s="169"/>
      <c r="B44" s="189"/>
      <c r="C44" s="215"/>
      <c r="D44" s="264" t="str">
        <f>'2 - Detailed Costs'!F18</f>
        <v>Category</v>
      </c>
      <c r="E44" s="265">
        <f>IF(ISERROR('1 - Inputs'!$E$14-(((ROUNDDOWN('1 - Inputs'!$E$14/E24,0))*E24)+'1 - Inputs'!$E$23))=TRUE,0,'1 - Inputs'!$E$14-(((ROUNDDOWN('1 - Inputs'!$E$14/'6 - Analysis Years'!E24,0))*E24)+'1 - Inputs'!$E$23))</f>
        <v>0</v>
      </c>
      <c r="F44" s="266">
        <f t="shared" si="59"/>
        <v>0</v>
      </c>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f t="shared" si="60"/>
        <v>0</v>
      </c>
      <c r="BF44" s="262"/>
      <c r="BG44" s="262"/>
      <c r="BH44" s="262"/>
      <c r="BI44" s="262"/>
      <c r="BJ44" s="262"/>
      <c r="BK44" s="262"/>
      <c r="BL44" s="262"/>
      <c r="BM44" s="262"/>
      <c r="BN44" s="262"/>
      <c r="BO44" s="262"/>
    </row>
    <row r="45" spans="1:67" s="151" customFormat="1" ht="16">
      <c r="A45" s="169"/>
      <c r="B45" s="189"/>
      <c r="C45" s="215"/>
      <c r="D45" s="264" t="str">
        <f>'2 - Detailed Costs'!F19</f>
        <v>Category</v>
      </c>
      <c r="E45" s="265">
        <f>IF(ISERROR('1 - Inputs'!$E$14-(((ROUNDDOWN('1 - Inputs'!$E$14/E25,0))*E25)+'1 - Inputs'!$E$23))=TRUE,0,'1 - Inputs'!$E$14-(((ROUNDDOWN('1 - Inputs'!$E$14/'6 - Analysis Years'!E25,0))*E25)+'1 - Inputs'!$E$23))</f>
        <v>0</v>
      </c>
      <c r="F45" s="266">
        <f t="shared" si="59"/>
        <v>0</v>
      </c>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f t="shared" si="60"/>
        <v>0</v>
      </c>
      <c r="BF45" s="262"/>
      <c r="BG45" s="262"/>
      <c r="BH45" s="262"/>
      <c r="BI45" s="262"/>
      <c r="BJ45" s="262"/>
      <c r="BK45" s="262"/>
      <c r="BL45" s="262"/>
      <c r="BM45" s="262"/>
      <c r="BN45" s="262"/>
      <c r="BO45" s="262"/>
    </row>
    <row r="46" spans="1:67" s="151" customFormat="1" ht="16">
      <c r="A46" s="169"/>
      <c r="B46" s="189"/>
      <c r="C46" s="215"/>
      <c r="D46" s="264" t="str">
        <f>'2 - Detailed Costs'!F20</f>
        <v>Category</v>
      </c>
      <c r="E46" s="265">
        <f>IF(ISERROR('1 - Inputs'!$E$14-(((ROUNDDOWN('1 - Inputs'!$E$14/E26,0))*E26)+'1 - Inputs'!$E$23))=TRUE,0,'1 - Inputs'!$E$14-(((ROUNDDOWN('1 - Inputs'!$E$14/'6 - Analysis Years'!E26,0))*E26)+'1 - Inputs'!$E$23))</f>
        <v>0</v>
      </c>
      <c r="F46" s="266">
        <f t="shared" si="59"/>
        <v>0</v>
      </c>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f t="shared" si="60"/>
        <v>0</v>
      </c>
      <c r="BF46" s="262"/>
      <c r="BG46" s="262"/>
      <c r="BH46" s="262"/>
      <c r="BI46" s="262"/>
      <c r="BJ46" s="262"/>
      <c r="BK46" s="262"/>
      <c r="BL46" s="262"/>
      <c r="BM46" s="262"/>
      <c r="BN46" s="262"/>
      <c r="BO46" s="262"/>
    </row>
    <row r="47" spans="1:67" s="151" customFormat="1" ht="16">
      <c r="A47" s="169"/>
      <c r="B47" s="189"/>
      <c r="C47" s="215"/>
      <c r="D47" s="264" t="str">
        <f>'2 - Detailed Costs'!F21</f>
        <v>Category</v>
      </c>
      <c r="E47" s="265">
        <f>IF(ISERROR('1 - Inputs'!$E$14-(((ROUNDDOWN('1 - Inputs'!$E$14/E27,0))*E27)+'1 - Inputs'!$E$23))=TRUE,0,'1 - Inputs'!$E$14-(((ROUNDDOWN('1 - Inputs'!$E$14/'6 - Analysis Years'!E27,0))*E27)+'1 - Inputs'!$E$23))</f>
        <v>0</v>
      </c>
      <c r="F47" s="266">
        <f t="shared" si="59"/>
        <v>0</v>
      </c>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f t="shared" si="60"/>
        <v>0</v>
      </c>
      <c r="BF47" s="262"/>
      <c r="BG47" s="262"/>
      <c r="BH47" s="262"/>
      <c r="BI47" s="262"/>
      <c r="BJ47" s="262"/>
      <c r="BK47" s="262"/>
      <c r="BL47" s="262"/>
      <c r="BM47" s="262"/>
      <c r="BN47" s="262"/>
      <c r="BO47" s="262"/>
    </row>
    <row r="48" spans="1:67" s="151" customFormat="1" ht="16">
      <c r="A48" s="169"/>
      <c r="B48" s="189"/>
      <c r="C48" s="215"/>
      <c r="D48" s="264" t="str">
        <f>'2 - Detailed Costs'!F22</f>
        <v>Category</v>
      </c>
      <c r="E48" s="265">
        <f>IF(ISERROR('1 - Inputs'!$E$14-(((ROUNDDOWN('1 - Inputs'!$E$14/E28,0))*E28)+'1 - Inputs'!$E$23))=TRUE,0,'1 - Inputs'!$E$14-(((ROUNDDOWN('1 - Inputs'!$E$14/'6 - Analysis Years'!E28,0))*E28)+'1 - Inputs'!$E$23))</f>
        <v>0</v>
      </c>
      <c r="F48" s="266">
        <f t="shared" si="59"/>
        <v>0</v>
      </c>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f t="shared" si="60"/>
        <v>0</v>
      </c>
      <c r="BF48" s="262"/>
      <c r="BG48" s="262"/>
      <c r="BH48" s="262"/>
      <c r="BI48" s="262"/>
      <c r="BJ48" s="262"/>
      <c r="BK48" s="262"/>
      <c r="BL48" s="262"/>
      <c r="BM48" s="262"/>
      <c r="BN48" s="262"/>
      <c r="BO48" s="262"/>
    </row>
    <row r="49" spans="1:67" s="151" customFormat="1" ht="16">
      <c r="A49" s="169"/>
      <c r="B49" s="189"/>
      <c r="C49" s="215"/>
      <c r="D49" s="264" t="str">
        <f>'2 - Detailed Costs'!F23</f>
        <v>Category</v>
      </c>
      <c r="E49" s="265">
        <f>IF(ISERROR('1 - Inputs'!$E$14-(((ROUNDDOWN('1 - Inputs'!$E$14/E29,0))*E29)+'1 - Inputs'!$E$23))=TRUE,0,'1 - Inputs'!$E$14-(((ROUNDDOWN('1 - Inputs'!$E$14/'6 - Analysis Years'!E29,0))*E29)+'1 - Inputs'!$E$23))</f>
        <v>0</v>
      </c>
      <c r="F49" s="266">
        <f t="shared" si="59"/>
        <v>0</v>
      </c>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f t="shared" si="60"/>
        <v>0</v>
      </c>
      <c r="BF49" s="262"/>
      <c r="BG49" s="262"/>
      <c r="BH49" s="262"/>
      <c r="BI49" s="262"/>
      <c r="BJ49" s="262"/>
      <c r="BK49" s="262"/>
      <c r="BL49" s="262"/>
      <c r="BM49" s="262"/>
      <c r="BN49" s="262"/>
      <c r="BO49" s="262"/>
    </row>
    <row r="50" spans="1:67" s="151" customFormat="1" ht="16">
      <c r="A50" s="169"/>
      <c r="B50" s="189"/>
      <c r="C50" s="215"/>
      <c r="D50" s="264" t="str">
        <f>'2 - Detailed Costs'!F24</f>
        <v>Category</v>
      </c>
      <c r="E50" s="265">
        <f>IF(ISERROR('1 - Inputs'!$E$14-(((ROUNDDOWN('1 - Inputs'!$E$14/E30,0))*E30)+'1 - Inputs'!$E$23))=TRUE,0,'1 - Inputs'!$E$14-(((ROUNDDOWN('1 - Inputs'!$E$14/'6 - Analysis Years'!E30,0))*E30)+'1 - Inputs'!$E$23))</f>
        <v>0</v>
      </c>
      <c r="F50" s="266">
        <f t="shared" si="59"/>
        <v>0</v>
      </c>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f t="shared" si="60"/>
        <v>0</v>
      </c>
      <c r="BF50" s="262"/>
      <c r="BG50" s="262"/>
      <c r="BH50" s="262"/>
      <c r="BI50" s="262"/>
      <c r="BJ50" s="262"/>
      <c r="BK50" s="262"/>
      <c r="BL50" s="262"/>
      <c r="BM50" s="262"/>
      <c r="BN50" s="262"/>
      <c r="BO50" s="262"/>
    </row>
    <row r="51" spans="1:67" s="151" customFormat="1" ht="16">
      <c r="A51" s="169"/>
      <c r="B51" s="189"/>
      <c r="C51" s="215"/>
      <c r="D51" s="264" t="str">
        <f>'2 - Detailed Costs'!F25</f>
        <v>Category</v>
      </c>
      <c r="E51" s="265">
        <f>IF(ISERROR('1 - Inputs'!$E$14-(((ROUNDDOWN('1 - Inputs'!$E$14/E31,0))*E31)+'1 - Inputs'!$E$23))=TRUE,0,'1 - Inputs'!$E$14-(((ROUNDDOWN('1 - Inputs'!$E$14/'6 - Analysis Years'!E31,0))*E31)+'1 - Inputs'!$E$23))</f>
        <v>0</v>
      </c>
      <c r="F51" s="266">
        <f t="shared" si="59"/>
        <v>0</v>
      </c>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f t="shared" si="60"/>
        <v>0</v>
      </c>
      <c r="BF51" s="262"/>
      <c r="BG51" s="262"/>
      <c r="BH51" s="262"/>
      <c r="BI51" s="262"/>
      <c r="BJ51" s="262"/>
      <c r="BK51" s="262"/>
      <c r="BL51" s="262"/>
      <c r="BM51" s="262"/>
      <c r="BN51" s="262"/>
      <c r="BO51" s="262"/>
    </row>
    <row r="52" spans="1:67" s="151" customFormat="1" ht="16">
      <c r="A52" s="169"/>
      <c r="B52" s="189"/>
      <c r="C52" s="215"/>
      <c r="D52" s="264" t="str">
        <f>'2 - Detailed Costs'!F26</f>
        <v>Category</v>
      </c>
      <c r="E52" s="265">
        <f>IF(ISERROR('1 - Inputs'!$E$14-(((ROUNDDOWN('1 - Inputs'!$E$14/E32,0))*E32)+'1 - Inputs'!$E$23))=TRUE,0,'1 - Inputs'!$E$14-(((ROUNDDOWN('1 - Inputs'!$E$14/'6 - Analysis Years'!E32,0))*E32)+'1 - Inputs'!$E$23))</f>
        <v>0</v>
      </c>
      <c r="F52" s="266">
        <f t="shared" si="59"/>
        <v>0</v>
      </c>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f t="shared" si="60"/>
        <v>0</v>
      </c>
      <c r="BF52" s="262"/>
      <c r="BG52" s="262"/>
      <c r="BH52" s="262"/>
      <c r="BI52" s="262"/>
      <c r="BJ52" s="262"/>
      <c r="BK52" s="262"/>
      <c r="BL52" s="262"/>
      <c r="BM52" s="262"/>
      <c r="BN52" s="262"/>
      <c r="BO52" s="262"/>
    </row>
    <row r="53" spans="1:67" s="151" customFormat="1" ht="16">
      <c r="A53" s="169"/>
      <c r="B53" s="189"/>
      <c r="C53" s="215"/>
      <c r="D53" s="264" t="str">
        <f>'2 - Detailed Costs'!F27</f>
        <v>Category</v>
      </c>
      <c r="E53" s="265">
        <f>IF(ISERROR('1 - Inputs'!$E$14-(((ROUNDDOWN('1 - Inputs'!$E$14/E33,0))*E33)+'1 - Inputs'!$E$23))=TRUE,0,'1 - Inputs'!$E$14-(((ROUNDDOWN('1 - Inputs'!$E$14/'6 - Analysis Years'!E33,0))*E33)+'1 - Inputs'!$E$23))</f>
        <v>0</v>
      </c>
      <c r="F53" s="266">
        <f t="shared" si="59"/>
        <v>0</v>
      </c>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2"/>
      <c r="AY53" s="262"/>
      <c r="AZ53" s="262"/>
      <c r="BA53" s="262"/>
      <c r="BB53" s="262"/>
      <c r="BC53" s="262"/>
      <c r="BD53" s="262"/>
      <c r="BE53" s="262">
        <f t="shared" si="60"/>
        <v>0</v>
      </c>
      <c r="BF53" s="262"/>
      <c r="BG53" s="262"/>
      <c r="BH53" s="262"/>
      <c r="BI53" s="262"/>
      <c r="BJ53" s="262"/>
      <c r="BK53" s="262"/>
      <c r="BL53" s="262"/>
      <c r="BM53" s="262"/>
      <c r="BN53" s="262"/>
      <c r="BO53" s="262"/>
    </row>
    <row r="54" spans="1:67" s="151" customFormat="1" ht="16">
      <c r="A54" s="169"/>
      <c r="B54" s="189"/>
      <c r="C54" s="215"/>
      <c r="D54" s="264" t="str">
        <f>'2 - Detailed Costs'!F28</f>
        <v>Category</v>
      </c>
      <c r="E54" s="265">
        <f>IF(ISERROR('1 - Inputs'!$E$14-(((ROUNDDOWN('1 - Inputs'!$E$14/E34,0))*E34)+'1 - Inputs'!$E$23))=TRUE,0,'1 - Inputs'!$E$14-(((ROUNDDOWN('1 - Inputs'!$E$14/'6 - Analysis Years'!E34,0))*E34)+'1 - Inputs'!$E$23))</f>
        <v>0</v>
      </c>
      <c r="F54" s="266">
        <f t="shared" si="59"/>
        <v>0</v>
      </c>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2"/>
      <c r="AM54" s="262"/>
      <c r="AN54" s="262"/>
      <c r="AO54" s="262"/>
      <c r="AP54" s="262"/>
      <c r="AQ54" s="262"/>
      <c r="AR54" s="262"/>
      <c r="AS54" s="262"/>
      <c r="AT54" s="262"/>
      <c r="AU54" s="262"/>
      <c r="AV54" s="262"/>
      <c r="AW54" s="262"/>
      <c r="AX54" s="262"/>
      <c r="AY54" s="262"/>
      <c r="AZ54" s="262"/>
      <c r="BA54" s="262"/>
      <c r="BB54" s="262"/>
      <c r="BC54" s="262"/>
      <c r="BD54" s="262"/>
      <c r="BE54" s="262">
        <f t="shared" si="60"/>
        <v>0</v>
      </c>
      <c r="BF54" s="262"/>
      <c r="BG54" s="262"/>
      <c r="BH54" s="262"/>
      <c r="BI54" s="262"/>
      <c r="BJ54" s="262"/>
      <c r="BK54" s="262"/>
      <c r="BL54" s="262"/>
      <c r="BM54" s="262"/>
      <c r="BN54" s="262"/>
      <c r="BO54" s="262"/>
    </row>
    <row r="55" spans="1:67" s="151" customFormat="1" ht="16">
      <c r="A55" s="169"/>
      <c r="B55" s="189"/>
      <c r="C55" s="215"/>
      <c r="D55" s="264" t="str">
        <f>'2 - Detailed Costs'!F29</f>
        <v>Category</v>
      </c>
      <c r="E55" s="265">
        <f>IF(ISERROR('1 - Inputs'!$E$14-(((ROUNDDOWN('1 - Inputs'!$E$14/E35,0))*E35)+'1 - Inputs'!$E$23))=TRUE,0,'1 - Inputs'!$E$14-(((ROUNDDOWN('1 - Inputs'!$E$14/'6 - Analysis Years'!E35,0))*E35)+'1 - Inputs'!$E$23))</f>
        <v>0</v>
      </c>
      <c r="F55" s="266">
        <f t="shared" si="59"/>
        <v>0</v>
      </c>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2"/>
      <c r="AN55" s="262"/>
      <c r="AO55" s="262"/>
      <c r="AP55" s="262"/>
      <c r="AQ55" s="262"/>
      <c r="AR55" s="262"/>
      <c r="AS55" s="262"/>
      <c r="AT55" s="262"/>
      <c r="AU55" s="262"/>
      <c r="AV55" s="262"/>
      <c r="AW55" s="262"/>
      <c r="AX55" s="262"/>
      <c r="AY55" s="262"/>
      <c r="AZ55" s="262"/>
      <c r="BA55" s="262"/>
      <c r="BB55" s="262"/>
      <c r="BC55" s="262"/>
      <c r="BD55" s="262"/>
      <c r="BE55" s="262">
        <f t="shared" si="60"/>
        <v>0</v>
      </c>
      <c r="BF55" s="262"/>
      <c r="BG55" s="262"/>
      <c r="BH55" s="262"/>
      <c r="BI55" s="262"/>
      <c r="BJ55" s="262"/>
      <c r="BK55" s="262"/>
      <c r="BL55" s="262"/>
      <c r="BM55" s="262"/>
      <c r="BN55" s="262"/>
      <c r="BO55" s="262"/>
    </row>
    <row r="56" spans="1:67" s="151" customFormat="1" ht="16">
      <c r="A56" s="169"/>
      <c r="B56" s="189"/>
      <c r="C56" s="215"/>
      <c r="D56" s="267"/>
      <c r="E56" s="262"/>
      <c r="F56" s="240"/>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262"/>
      <c r="AL56" s="262"/>
      <c r="AM56" s="262"/>
      <c r="AN56" s="262"/>
      <c r="AO56" s="262"/>
      <c r="AP56" s="262"/>
      <c r="AQ56" s="262"/>
      <c r="AR56" s="262"/>
      <c r="AS56" s="262"/>
      <c r="AT56" s="262"/>
      <c r="AU56" s="262"/>
      <c r="AV56" s="262"/>
      <c r="AW56" s="262"/>
      <c r="AX56" s="262"/>
      <c r="AY56" s="262"/>
      <c r="AZ56" s="262"/>
      <c r="BA56" s="262"/>
      <c r="BB56" s="262"/>
      <c r="BC56" s="262"/>
      <c r="BD56" s="262"/>
      <c r="BE56" s="262"/>
      <c r="BF56" s="262"/>
      <c r="BG56" s="262"/>
      <c r="BH56" s="262"/>
      <c r="BI56" s="262"/>
      <c r="BJ56" s="262"/>
      <c r="BK56" s="262"/>
      <c r="BL56" s="262"/>
      <c r="BM56" s="262"/>
      <c r="BN56" s="262"/>
      <c r="BO56" s="262"/>
    </row>
    <row r="57" spans="1:67" s="151" customFormat="1" ht="16">
      <c r="A57" s="169"/>
      <c r="B57" s="189"/>
      <c r="C57" s="215"/>
      <c r="D57" s="267"/>
      <c r="E57" s="262"/>
      <c r="F57" s="240"/>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c r="AI57" s="262"/>
      <c r="AJ57" s="262"/>
      <c r="AK57" s="262"/>
      <c r="AL57" s="262"/>
      <c r="AM57" s="262"/>
      <c r="AN57" s="262"/>
      <c r="AO57" s="262"/>
      <c r="AP57" s="262"/>
      <c r="AQ57" s="262"/>
      <c r="AR57" s="262"/>
      <c r="AS57" s="262"/>
      <c r="AT57" s="262"/>
      <c r="AU57" s="262"/>
      <c r="AV57" s="262"/>
      <c r="AW57" s="262"/>
      <c r="AX57" s="262"/>
      <c r="AY57" s="262"/>
      <c r="AZ57" s="262"/>
      <c r="BA57" s="262"/>
      <c r="BB57" s="262"/>
      <c r="BC57" s="262"/>
      <c r="BD57" s="262"/>
      <c r="BE57" s="262"/>
      <c r="BF57" s="262"/>
      <c r="BG57" s="262"/>
      <c r="BH57" s="262"/>
      <c r="BI57" s="262"/>
      <c r="BJ57" s="262"/>
      <c r="BK57" s="262"/>
      <c r="BL57" s="262"/>
      <c r="BM57" s="262"/>
      <c r="BN57" s="262"/>
      <c r="BO57" s="262"/>
    </row>
    <row r="58" spans="1:67" s="151" customFormat="1" ht="16">
      <c r="A58" s="169"/>
      <c r="B58" s="189"/>
      <c r="C58" s="215"/>
      <c r="D58" s="267"/>
      <c r="E58" s="262"/>
      <c r="F58" s="240"/>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M58" s="262"/>
      <c r="AN58" s="262"/>
      <c r="AO58" s="262"/>
      <c r="AP58" s="262"/>
      <c r="AQ58" s="262"/>
      <c r="AR58" s="262"/>
      <c r="AS58" s="262"/>
      <c r="AT58" s="262"/>
      <c r="AU58" s="262"/>
      <c r="AV58" s="262"/>
      <c r="AW58" s="262"/>
      <c r="AX58" s="262"/>
      <c r="AY58" s="262"/>
      <c r="AZ58" s="262"/>
      <c r="BA58" s="262"/>
      <c r="BB58" s="262"/>
      <c r="BC58" s="262"/>
      <c r="BD58" s="262"/>
      <c r="BE58" s="262"/>
      <c r="BF58" s="262"/>
      <c r="BG58" s="262"/>
      <c r="BH58" s="262"/>
      <c r="BI58" s="262"/>
      <c r="BJ58" s="262"/>
      <c r="BK58" s="262"/>
      <c r="BL58" s="262"/>
      <c r="BM58" s="262"/>
      <c r="BN58" s="262"/>
      <c r="BO58" s="262"/>
    </row>
    <row r="59" spans="1:67" s="151" customFormat="1" ht="16">
      <c r="A59" s="169"/>
      <c r="B59" s="189"/>
      <c r="C59" s="215"/>
      <c r="D59" s="267"/>
      <c r="E59" s="262"/>
      <c r="F59" s="240"/>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262"/>
      <c r="AL59" s="262"/>
      <c r="AM59" s="262"/>
      <c r="AN59" s="262"/>
      <c r="AO59" s="262"/>
      <c r="AP59" s="262"/>
      <c r="AQ59" s="262"/>
      <c r="AR59" s="262"/>
      <c r="AS59" s="262"/>
      <c r="AT59" s="262"/>
      <c r="AU59" s="262"/>
      <c r="AV59" s="262"/>
      <c r="AW59" s="262"/>
      <c r="AX59" s="262"/>
      <c r="AY59" s="262"/>
      <c r="AZ59" s="262"/>
      <c r="BA59" s="262"/>
      <c r="BB59" s="262"/>
      <c r="BC59" s="262"/>
      <c r="BD59" s="262"/>
      <c r="BE59" s="262"/>
      <c r="BF59" s="262"/>
      <c r="BG59" s="262"/>
      <c r="BH59" s="262"/>
      <c r="BI59" s="262"/>
      <c r="BJ59" s="262"/>
      <c r="BK59" s="262"/>
      <c r="BL59" s="262"/>
      <c r="BM59" s="262"/>
      <c r="BN59" s="262"/>
      <c r="BO59" s="262"/>
    </row>
    <row r="60" spans="1:67" s="151" customFormat="1" ht="16">
      <c r="A60" s="169"/>
      <c r="B60" s="189"/>
      <c r="C60" s="215"/>
      <c r="D60" s="267"/>
      <c r="E60" s="262"/>
      <c r="F60" s="240"/>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c r="AI60" s="262"/>
      <c r="AJ60" s="262"/>
      <c r="AK60" s="262"/>
      <c r="AL60" s="262"/>
      <c r="AM60" s="262"/>
      <c r="AN60" s="262"/>
      <c r="AO60" s="262"/>
      <c r="AP60" s="262"/>
      <c r="AQ60" s="262"/>
      <c r="AR60" s="262"/>
      <c r="AS60" s="262"/>
      <c r="AT60" s="262"/>
      <c r="AU60" s="262"/>
      <c r="AV60" s="262"/>
      <c r="AW60" s="262"/>
      <c r="AX60" s="262"/>
      <c r="AY60" s="262"/>
      <c r="AZ60" s="262"/>
      <c r="BA60" s="262"/>
      <c r="BB60" s="262"/>
      <c r="BC60" s="262"/>
      <c r="BD60" s="262"/>
      <c r="BE60" s="262"/>
      <c r="BF60" s="262"/>
      <c r="BG60" s="262"/>
      <c r="BH60" s="262"/>
      <c r="BI60" s="262"/>
      <c r="BJ60" s="262"/>
      <c r="BK60" s="262"/>
      <c r="BL60" s="262"/>
      <c r="BM60" s="262"/>
      <c r="BN60" s="262"/>
      <c r="BO60" s="262"/>
    </row>
    <row r="61" spans="1:67" s="151" customFormat="1" ht="16">
      <c r="A61" s="169"/>
      <c r="B61" s="189"/>
      <c r="C61" s="215"/>
      <c r="D61" s="267"/>
      <c r="E61" s="262"/>
      <c r="F61" s="240"/>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2"/>
      <c r="AL61" s="262"/>
      <c r="AM61" s="262"/>
      <c r="AN61" s="262"/>
      <c r="AO61" s="262"/>
      <c r="AP61" s="262"/>
      <c r="AQ61" s="262"/>
      <c r="AR61" s="262"/>
      <c r="AS61" s="262"/>
      <c r="AT61" s="262"/>
      <c r="AU61" s="262"/>
      <c r="AV61" s="262"/>
      <c r="AW61" s="262"/>
      <c r="AX61" s="262"/>
      <c r="AY61" s="262"/>
      <c r="AZ61" s="262"/>
      <c r="BA61" s="262"/>
      <c r="BB61" s="262"/>
      <c r="BC61" s="262"/>
      <c r="BD61" s="262"/>
      <c r="BE61" s="262"/>
      <c r="BF61" s="262"/>
      <c r="BG61" s="262"/>
      <c r="BH61" s="262"/>
      <c r="BI61" s="262"/>
      <c r="BJ61" s="262"/>
      <c r="BK61" s="262"/>
      <c r="BL61" s="262"/>
      <c r="BM61" s="262"/>
      <c r="BN61" s="262"/>
      <c r="BO61" s="262"/>
    </row>
    <row r="62" spans="1:67" s="151" customFormat="1" ht="16">
      <c r="A62" s="169"/>
      <c r="B62" s="189"/>
      <c r="C62" s="215"/>
      <c r="D62" s="267"/>
      <c r="E62" s="262"/>
      <c r="F62" s="240"/>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262"/>
      <c r="AN62" s="262"/>
      <c r="AO62" s="262"/>
      <c r="AP62" s="262"/>
      <c r="AQ62" s="262"/>
      <c r="AR62" s="262"/>
      <c r="AS62" s="262"/>
      <c r="AT62" s="262"/>
      <c r="AU62" s="262"/>
      <c r="AV62" s="262"/>
      <c r="AW62" s="262"/>
      <c r="AX62" s="262"/>
      <c r="AY62" s="262"/>
      <c r="AZ62" s="262"/>
      <c r="BA62" s="262"/>
      <c r="BB62" s="262"/>
      <c r="BC62" s="262"/>
      <c r="BD62" s="262"/>
      <c r="BE62" s="262"/>
      <c r="BF62" s="262"/>
      <c r="BG62" s="262"/>
      <c r="BH62" s="262"/>
      <c r="BI62" s="262"/>
      <c r="BJ62" s="262"/>
      <c r="BK62" s="262"/>
      <c r="BL62" s="262"/>
      <c r="BM62" s="262"/>
      <c r="BN62" s="262"/>
      <c r="BO62" s="262"/>
    </row>
    <row r="63" spans="1:67" s="151" customFormat="1" ht="16">
      <c r="A63" s="169"/>
      <c r="B63" s="189"/>
      <c r="C63" s="215"/>
      <c r="D63" s="267"/>
      <c r="E63" s="262"/>
      <c r="F63" s="240"/>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AM63" s="262"/>
      <c r="AN63" s="262"/>
      <c r="AO63" s="262"/>
      <c r="AP63" s="262"/>
      <c r="AQ63" s="262"/>
      <c r="AR63" s="262"/>
      <c r="AS63" s="262"/>
      <c r="AT63" s="262"/>
      <c r="AU63" s="262"/>
      <c r="AV63" s="262"/>
      <c r="AW63" s="262"/>
      <c r="AX63" s="262"/>
      <c r="AY63" s="262"/>
      <c r="AZ63" s="262"/>
      <c r="BA63" s="262"/>
      <c r="BB63" s="262"/>
      <c r="BC63" s="262"/>
      <c r="BD63" s="262"/>
      <c r="BE63" s="262"/>
      <c r="BF63" s="262"/>
      <c r="BG63" s="262"/>
      <c r="BH63" s="262"/>
      <c r="BI63" s="262"/>
      <c r="BJ63" s="262"/>
      <c r="BK63" s="262"/>
      <c r="BL63" s="262"/>
      <c r="BM63" s="262"/>
      <c r="BN63" s="262"/>
      <c r="BO63" s="262"/>
    </row>
    <row r="64" spans="1:67" s="151" customFormat="1" ht="16">
      <c r="A64" s="169"/>
      <c r="B64" s="189"/>
      <c r="C64" s="215"/>
      <c r="D64" s="267"/>
      <c r="E64" s="262"/>
      <c r="F64" s="240"/>
      <c r="G64" s="262"/>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2"/>
      <c r="AH64" s="262"/>
      <c r="AI64" s="262"/>
      <c r="AJ64" s="262"/>
      <c r="AK64" s="262"/>
      <c r="AL64" s="262"/>
      <c r="AM64" s="262"/>
      <c r="AN64" s="262"/>
      <c r="AO64" s="262"/>
      <c r="AP64" s="262"/>
      <c r="AQ64" s="262"/>
      <c r="AR64" s="262"/>
      <c r="AS64" s="262"/>
      <c r="AT64" s="262"/>
      <c r="AU64" s="262"/>
      <c r="AV64" s="262"/>
      <c r="AW64" s="262"/>
      <c r="AX64" s="262"/>
      <c r="AY64" s="262"/>
      <c r="AZ64" s="262"/>
      <c r="BA64" s="262"/>
      <c r="BB64" s="262"/>
      <c r="BC64" s="262"/>
      <c r="BD64" s="262"/>
      <c r="BE64" s="262"/>
      <c r="BF64" s="262"/>
      <c r="BG64" s="262"/>
      <c r="BH64" s="262"/>
      <c r="BI64" s="262"/>
      <c r="BJ64" s="262"/>
      <c r="BK64" s="262"/>
      <c r="BL64" s="262"/>
      <c r="BM64" s="262"/>
      <c r="BN64" s="262"/>
      <c r="BO64" s="262"/>
    </row>
    <row r="65" spans="1:67" s="151" customFormat="1" ht="16">
      <c r="A65" s="169"/>
      <c r="B65" s="189"/>
      <c r="C65" s="215"/>
      <c r="D65" s="267"/>
      <c r="E65" s="262"/>
      <c r="F65" s="240"/>
      <c r="G65" s="262"/>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c r="AP65" s="262"/>
      <c r="AQ65" s="262"/>
      <c r="AR65" s="262"/>
      <c r="AS65" s="262"/>
      <c r="AT65" s="262"/>
      <c r="AU65" s="262"/>
      <c r="AV65" s="262"/>
      <c r="AW65" s="262"/>
      <c r="AX65" s="262"/>
      <c r="AY65" s="262"/>
      <c r="AZ65" s="262"/>
      <c r="BA65" s="262"/>
      <c r="BB65" s="262"/>
      <c r="BC65" s="262"/>
      <c r="BD65" s="262"/>
      <c r="BE65" s="262"/>
      <c r="BF65" s="262"/>
      <c r="BG65" s="262"/>
      <c r="BH65" s="262"/>
      <c r="BI65" s="262"/>
      <c r="BJ65" s="262"/>
      <c r="BK65" s="262"/>
      <c r="BL65" s="262"/>
      <c r="BM65" s="262"/>
      <c r="BN65" s="262"/>
      <c r="BO65" s="262"/>
    </row>
    <row r="66" spans="1:67" s="151" customFormat="1" ht="16">
      <c r="A66" s="169"/>
      <c r="B66" s="189"/>
      <c r="C66" s="215"/>
      <c r="D66" s="232"/>
      <c r="E66" s="232"/>
      <c r="F66" s="239"/>
      <c r="G66" s="223"/>
      <c r="H66" s="268"/>
      <c r="I66" s="268"/>
      <c r="J66" s="268"/>
      <c r="K66" s="268"/>
      <c r="L66" s="268"/>
      <c r="M66" s="268"/>
      <c r="N66" s="268"/>
      <c r="O66" s="268"/>
      <c r="P66" s="268"/>
      <c r="Q66" s="268"/>
      <c r="R66" s="268"/>
      <c r="S66" s="268"/>
      <c r="T66" s="268"/>
      <c r="U66" s="268"/>
      <c r="V66" s="268"/>
      <c r="W66" s="268"/>
      <c r="X66" s="268"/>
      <c r="Y66" s="268"/>
      <c r="Z66" s="268"/>
      <c r="AA66" s="268"/>
      <c r="AB66" s="268"/>
      <c r="AC66" s="268"/>
      <c r="AD66" s="268"/>
      <c r="AE66" s="268"/>
      <c r="AF66" s="268"/>
      <c r="AG66" s="268"/>
      <c r="AH66" s="268"/>
      <c r="AI66" s="268"/>
      <c r="AJ66" s="268"/>
      <c r="AK66" s="268"/>
      <c r="AL66" s="268"/>
      <c r="AM66" s="268"/>
      <c r="AN66" s="268"/>
      <c r="AO66" s="268"/>
      <c r="AP66" s="268"/>
      <c r="AQ66" s="268"/>
      <c r="AR66" s="268"/>
      <c r="AS66" s="268"/>
      <c r="AT66" s="268"/>
      <c r="AU66" s="268"/>
      <c r="AV66" s="268"/>
      <c r="AW66" s="268"/>
      <c r="AX66" s="268"/>
      <c r="AY66" s="268"/>
      <c r="AZ66" s="268"/>
      <c r="BA66" s="268"/>
      <c r="BB66" s="268"/>
      <c r="BC66" s="268"/>
      <c r="BD66" s="268"/>
      <c r="BE66" s="268"/>
      <c r="BF66" s="268"/>
      <c r="BG66" s="268"/>
      <c r="BH66" s="268"/>
      <c r="BI66" s="268"/>
      <c r="BJ66" s="268"/>
      <c r="BK66" s="268"/>
      <c r="BL66" s="268"/>
      <c r="BM66" s="268"/>
      <c r="BN66" s="268"/>
      <c r="BO66" s="268"/>
    </row>
    <row r="67" spans="1:67" s="151" customFormat="1" ht="16">
      <c r="A67" s="169"/>
      <c r="B67" s="173" t="str">
        <f>altern2</f>
        <v>Name of Alternative 2</v>
      </c>
      <c r="C67" s="173"/>
      <c r="D67" s="173"/>
      <c r="E67" s="173"/>
      <c r="F67" s="224"/>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c r="AQ67" s="173"/>
      <c r="AR67" s="173"/>
      <c r="AS67" s="173"/>
      <c r="AT67" s="173"/>
      <c r="AU67" s="173"/>
      <c r="AV67" s="173"/>
      <c r="AW67" s="173"/>
      <c r="AX67" s="173"/>
      <c r="AY67" s="173"/>
      <c r="AZ67" s="173"/>
      <c r="BA67" s="173"/>
      <c r="BB67" s="173"/>
      <c r="BC67" s="173"/>
      <c r="BD67" s="173"/>
      <c r="BE67" s="173"/>
      <c r="BF67" s="173"/>
      <c r="BG67" s="173"/>
      <c r="BH67" s="173"/>
      <c r="BI67" s="173"/>
      <c r="BJ67" s="173"/>
      <c r="BK67" s="173"/>
      <c r="BL67" s="173"/>
      <c r="BM67" s="173"/>
      <c r="BN67" s="173"/>
      <c r="BO67" s="173"/>
    </row>
    <row r="68" spans="1:67" s="151" customFormat="1" ht="16">
      <c r="A68" s="169"/>
      <c r="B68" s="189"/>
      <c r="C68" s="215"/>
      <c r="D68" s="232"/>
      <c r="E68" s="232"/>
      <c r="F68" s="239"/>
      <c r="G68" s="223"/>
      <c r="H68" s="268"/>
      <c r="I68" s="268"/>
      <c r="J68" s="268"/>
      <c r="K68" s="268"/>
      <c r="L68" s="268"/>
      <c r="M68" s="268"/>
      <c r="N68" s="268"/>
      <c r="O68" s="268"/>
      <c r="P68" s="268"/>
      <c r="Q68" s="268"/>
      <c r="R68" s="268"/>
      <c r="S68" s="268"/>
      <c r="T68" s="268"/>
      <c r="U68" s="268"/>
      <c r="V68" s="268"/>
      <c r="W68" s="268"/>
      <c r="X68" s="268"/>
      <c r="Y68" s="268"/>
      <c r="Z68" s="268"/>
      <c r="AA68" s="268"/>
      <c r="AB68" s="268"/>
      <c r="AC68" s="268"/>
      <c r="AD68" s="268"/>
      <c r="AE68" s="268"/>
      <c r="AF68" s="268"/>
      <c r="AG68" s="268"/>
      <c r="AH68" s="268"/>
      <c r="AI68" s="268"/>
      <c r="AJ68" s="268"/>
      <c r="AK68" s="268"/>
      <c r="AL68" s="268"/>
      <c r="AM68" s="268"/>
      <c r="AN68" s="268"/>
      <c r="AO68" s="268"/>
      <c r="AP68" s="268"/>
      <c r="AQ68" s="268"/>
      <c r="AR68" s="268"/>
      <c r="AS68" s="268"/>
      <c r="AT68" s="268"/>
      <c r="AU68" s="268"/>
      <c r="AV68" s="268"/>
      <c r="AW68" s="268"/>
      <c r="AX68" s="268"/>
      <c r="AY68" s="268"/>
      <c r="AZ68" s="268"/>
      <c r="BA68" s="268"/>
      <c r="BB68" s="268"/>
      <c r="BC68" s="268"/>
      <c r="BD68" s="268"/>
      <c r="BE68" s="268"/>
      <c r="BF68" s="268"/>
      <c r="BG68" s="268"/>
      <c r="BH68" s="268"/>
      <c r="BI68" s="268"/>
      <c r="BJ68" s="268"/>
      <c r="BK68" s="268"/>
      <c r="BL68" s="268"/>
      <c r="BM68" s="268"/>
      <c r="BN68" s="268"/>
      <c r="BO68" s="268"/>
    </row>
    <row r="69" spans="1:67" s="151" customFormat="1" ht="16">
      <c r="A69" s="169"/>
      <c r="C69" s="151" t="s">
        <v>28</v>
      </c>
      <c r="D69" s="154"/>
      <c r="E69" s="154"/>
      <c r="F69" s="240"/>
      <c r="H69" s="151">
        <f>IF(H$9&lt;=Baseyear+'1 - Inputs'!$E$30-1,1,0)</f>
        <v>0</v>
      </c>
      <c r="I69" s="151">
        <f>IF(I$9&lt;=Baseyear+'1 - Inputs'!$E$30-1,1,0)</f>
        <v>0</v>
      </c>
      <c r="J69" s="151">
        <f>IF(J$9&lt;=Baseyear+'1 - Inputs'!$E$30-1,1,0)</f>
        <v>0</v>
      </c>
      <c r="K69" s="151">
        <f>IF(K$9&lt;=Baseyear+'1 - Inputs'!$E$30-1,1,0)</f>
        <v>0</v>
      </c>
      <c r="L69" s="151">
        <f>IF(L$9&lt;=Baseyear+'1 - Inputs'!$E$30-1,1,0)</f>
        <v>0</v>
      </c>
      <c r="M69" s="151">
        <f>IF(M$9&lt;=Baseyear+'1 - Inputs'!$E$30-1,1,0)</f>
        <v>0</v>
      </c>
      <c r="N69" s="151">
        <f>IF(N$9&lt;=Baseyear+'1 - Inputs'!$E$30-1,1,0)</f>
        <v>0</v>
      </c>
      <c r="O69" s="151">
        <f>IF(O$9&lt;=Baseyear+'1 - Inputs'!$E$30-1,1,0)</f>
        <v>0</v>
      </c>
      <c r="P69" s="151">
        <f>IF(P$9&lt;=Baseyear+'1 - Inputs'!$E$30-1,1,0)</f>
        <v>0</v>
      </c>
      <c r="Q69" s="151">
        <f>IF(Q$9&lt;=Baseyear+'1 - Inputs'!$E$30-1,1,0)</f>
        <v>0</v>
      </c>
      <c r="R69" s="151">
        <f>IF(R$9&lt;=Baseyear+'1 - Inputs'!$E$30-1,1,0)</f>
        <v>0</v>
      </c>
      <c r="S69" s="151">
        <f>IF(S$9&lt;=Baseyear+'1 - Inputs'!$E$30-1,1,0)</f>
        <v>0</v>
      </c>
      <c r="T69" s="151">
        <f>IF(T$9&lt;=Baseyear+'1 - Inputs'!$E$30-1,1,0)</f>
        <v>0</v>
      </c>
      <c r="U69" s="151">
        <f>IF(U$9&lt;=Baseyear+'1 - Inputs'!$E$30-1,1,0)</f>
        <v>0</v>
      </c>
      <c r="V69" s="151">
        <f>IF(V$9&lt;=Baseyear+'1 - Inputs'!$E$30-1,1,0)</f>
        <v>0</v>
      </c>
      <c r="W69" s="151">
        <f>IF(W$9&lt;=Baseyear+'1 - Inputs'!$E$30-1,1,0)</f>
        <v>0</v>
      </c>
      <c r="X69" s="151">
        <f>IF(X$9&lt;=Baseyear+'1 - Inputs'!$E$30-1,1,0)</f>
        <v>0</v>
      </c>
      <c r="Y69" s="151">
        <f>IF(Y$9&lt;=Baseyear+'1 - Inputs'!$E$30-1,1,0)</f>
        <v>0</v>
      </c>
      <c r="Z69" s="151">
        <f>IF(Z$9&lt;=Baseyear+'1 - Inputs'!$E$30-1,1,0)</f>
        <v>0</v>
      </c>
      <c r="AA69" s="151">
        <f>IF(AA$9&lt;=Baseyear+'1 - Inputs'!$E$30-1,1,0)</f>
        <v>0</v>
      </c>
      <c r="AB69" s="151">
        <f>IF(AB$9&lt;=Baseyear+'1 - Inputs'!$E$30-1,1,0)</f>
        <v>0</v>
      </c>
      <c r="AC69" s="151">
        <f>IF(AC$9&lt;=Baseyear+'1 - Inputs'!$E$30-1,1,0)</f>
        <v>0</v>
      </c>
      <c r="AD69" s="151">
        <f>IF(AD$9&lt;=Baseyear+'1 - Inputs'!$E$30-1,1,0)</f>
        <v>0</v>
      </c>
      <c r="AE69" s="151">
        <f>IF(AE$9&lt;=Baseyear+'1 - Inputs'!$E$30-1,1,0)</f>
        <v>0</v>
      </c>
      <c r="AF69" s="151">
        <f>IF(AF$9&lt;=Baseyear+'1 - Inputs'!$E$30-1,1,0)</f>
        <v>0</v>
      </c>
      <c r="AG69" s="151">
        <f>IF(AG$9&lt;=Baseyear+'1 - Inputs'!$E$30-1,1,0)</f>
        <v>0</v>
      </c>
      <c r="AH69" s="151">
        <f>IF(AH$9&lt;=Baseyear+'1 - Inputs'!$E$30-1,1,0)</f>
        <v>0</v>
      </c>
      <c r="AI69" s="151">
        <f>IF(AI$9&lt;=Baseyear+'1 - Inputs'!$E$30-1,1,0)</f>
        <v>0</v>
      </c>
      <c r="AJ69" s="151">
        <f>IF(AJ$9&lt;=Baseyear+'1 - Inputs'!$E$30-1,1,0)</f>
        <v>0</v>
      </c>
      <c r="AK69" s="151">
        <f>IF(AK$9&lt;=Baseyear+'1 - Inputs'!$E$30-1,1,0)</f>
        <v>0</v>
      </c>
      <c r="AL69" s="151">
        <f>IF(AL$9&lt;=Baseyear+'1 - Inputs'!$E$30-1,1,0)</f>
        <v>0</v>
      </c>
      <c r="AM69" s="151">
        <f>IF(AM$9&lt;=Baseyear+'1 - Inputs'!$E$30-1,1,0)</f>
        <v>0</v>
      </c>
      <c r="AN69" s="151">
        <f>IF(AN$9&lt;=Baseyear+'1 - Inputs'!$E$30-1,1,0)</f>
        <v>0</v>
      </c>
      <c r="AO69" s="151">
        <f>IF(AO$9&lt;=Baseyear+'1 - Inputs'!$E$30-1,1,0)</f>
        <v>0</v>
      </c>
      <c r="AP69" s="151">
        <f>IF(AP$9&lt;=Baseyear+'1 - Inputs'!$E$30-1,1,0)</f>
        <v>0</v>
      </c>
      <c r="AQ69" s="151">
        <f>IF(AQ$9&lt;=Baseyear+'1 - Inputs'!$E$30-1,1,0)</f>
        <v>0</v>
      </c>
      <c r="AR69" s="151">
        <f>IF(AR$9&lt;=Baseyear+'1 - Inputs'!$E$30-1,1,0)</f>
        <v>0</v>
      </c>
      <c r="AS69" s="151">
        <f>IF(AS$9&lt;=Baseyear+'1 - Inputs'!$E$30-1,1,0)</f>
        <v>0</v>
      </c>
      <c r="AT69" s="151">
        <f>IF(AT$9&lt;=Baseyear+'1 - Inputs'!$E$30-1,1,0)</f>
        <v>0</v>
      </c>
      <c r="AU69" s="151">
        <f>IF(AU$9&lt;=Baseyear+'1 - Inputs'!$E$30-1,1,0)</f>
        <v>0</v>
      </c>
      <c r="AV69" s="151">
        <f>IF(AV$9&lt;=Baseyear+'1 - Inputs'!$E$30-1,1,0)</f>
        <v>0</v>
      </c>
      <c r="AW69" s="151">
        <f>IF(AW$9&lt;=Baseyear+'1 - Inputs'!$E$30-1,1,0)</f>
        <v>0</v>
      </c>
      <c r="AX69" s="151">
        <f>IF(AX$9&lt;=Baseyear+'1 - Inputs'!$E$30-1,1,0)</f>
        <v>0</v>
      </c>
      <c r="AY69" s="151">
        <f>IF(AY$9&lt;=Baseyear+'1 - Inputs'!$E$30-1,1,0)</f>
        <v>0</v>
      </c>
      <c r="AZ69" s="151">
        <f>IF(AZ$9&lt;=Baseyear+'1 - Inputs'!$E$30-1,1,0)</f>
        <v>0</v>
      </c>
      <c r="BA69" s="151">
        <f>IF(BA$9&lt;=Baseyear+'1 - Inputs'!$E$30-1,1,0)</f>
        <v>0</v>
      </c>
      <c r="BB69" s="151">
        <f>IF(BB$9&lt;=Baseyear+'1 - Inputs'!$E$30-1,1,0)</f>
        <v>0</v>
      </c>
      <c r="BC69" s="151">
        <f>IF(BC$9&lt;=Baseyear+'1 - Inputs'!$E$30-1,1,0)</f>
        <v>0</v>
      </c>
      <c r="BD69" s="151">
        <f>IF(BD$9&lt;=Baseyear+'1 - Inputs'!$E$30-1,1,0)</f>
        <v>0</v>
      </c>
      <c r="BE69" s="151">
        <f>IF(BE$9&lt;=Baseyear+'1 - Inputs'!$E$30-1,1,0)</f>
        <v>0</v>
      </c>
    </row>
    <row r="70" spans="1:67" s="151" customFormat="1" ht="16">
      <c r="A70" s="169"/>
      <c r="C70" s="151" t="s">
        <v>45</v>
      </c>
      <c r="D70" s="154"/>
      <c r="E70" s="154"/>
      <c r="F70" s="240"/>
      <c r="H70" s="151">
        <f>IF(H69=0,1,0)</f>
        <v>1</v>
      </c>
      <c r="I70" s="151">
        <f t="shared" ref="I70:BE70" si="61">IF(H69=0,1,0)</f>
        <v>1</v>
      </c>
      <c r="J70" s="151">
        <f t="shared" si="61"/>
        <v>1</v>
      </c>
      <c r="K70" s="151">
        <f t="shared" si="61"/>
        <v>1</v>
      </c>
      <c r="L70" s="151">
        <f t="shared" si="61"/>
        <v>1</v>
      </c>
      <c r="M70" s="151">
        <f t="shared" si="61"/>
        <v>1</v>
      </c>
      <c r="N70" s="151">
        <f t="shared" si="61"/>
        <v>1</v>
      </c>
      <c r="O70" s="151">
        <f t="shared" si="61"/>
        <v>1</v>
      </c>
      <c r="P70" s="151">
        <f t="shared" si="61"/>
        <v>1</v>
      </c>
      <c r="Q70" s="151">
        <f t="shared" si="61"/>
        <v>1</v>
      </c>
      <c r="R70" s="151">
        <f t="shared" si="61"/>
        <v>1</v>
      </c>
      <c r="S70" s="151">
        <f t="shared" si="61"/>
        <v>1</v>
      </c>
      <c r="T70" s="151">
        <f t="shared" si="61"/>
        <v>1</v>
      </c>
      <c r="U70" s="151">
        <f t="shared" si="61"/>
        <v>1</v>
      </c>
      <c r="V70" s="151">
        <f t="shared" si="61"/>
        <v>1</v>
      </c>
      <c r="W70" s="151">
        <f t="shared" si="61"/>
        <v>1</v>
      </c>
      <c r="X70" s="151">
        <f t="shared" si="61"/>
        <v>1</v>
      </c>
      <c r="Y70" s="151">
        <f t="shared" si="61"/>
        <v>1</v>
      </c>
      <c r="Z70" s="151">
        <f t="shared" si="61"/>
        <v>1</v>
      </c>
      <c r="AA70" s="151">
        <f t="shared" si="61"/>
        <v>1</v>
      </c>
      <c r="AB70" s="151">
        <f t="shared" si="61"/>
        <v>1</v>
      </c>
      <c r="AC70" s="151">
        <f t="shared" si="61"/>
        <v>1</v>
      </c>
      <c r="AD70" s="151">
        <f t="shared" si="61"/>
        <v>1</v>
      </c>
      <c r="AE70" s="151">
        <f t="shared" si="61"/>
        <v>1</v>
      </c>
      <c r="AF70" s="151">
        <f t="shared" si="61"/>
        <v>1</v>
      </c>
      <c r="AG70" s="151">
        <f t="shared" si="61"/>
        <v>1</v>
      </c>
      <c r="AH70" s="151">
        <f t="shared" si="61"/>
        <v>1</v>
      </c>
      <c r="AI70" s="151">
        <f t="shared" si="61"/>
        <v>1</v>
      </c>
      <c r="AJ70" s="151">
        <f t="shared" si="61"/>
        <v>1</v>
      </c>
      <c r="AK70" s="151">
        <f t="shared" si="61"/>
        <v>1</v>
      </c>
      <c r="AL70" s="151">
        <f t="shared" si="61"/>
        <v>1</v>
      </c>
      <c r="AM70" s="151">
        <f t="shared" si="61"/>
        <v>1</v>
      </c>
      <c r="AN70" s="151">
        <f t="shared" si="61"/>
        <v>1</v>
      </c>
      <c r="AO70" s="151">
        <f t="shared" si="61"/>
        <v>1</v>
      </c>
      <c r="AP70" s="151">
        <f t="shared" si="61"/>
        <v>1</v>
      </c>
      <c r="AQ70" s="151">
        <f t="shared" si="61"/>
        <v>1</v>
      </c>
      <c r="AR70" s="151">
        <f t="shared" si="61"/>
        <v>1</v>
      </c>
      <c r="AS70" s="151">
        <f t="shared" si="61"/>
        <v>1</v>
      </c>
      <c r="AT70" s="151">
        <f t="shared" si="61"/>
        <v>1</v>
      </c>
      <c r="AU70" s="151">
        <f t="shared" si="61"/>
        <v>1</v>
      </c>
      <c r="AV70" s="151">
        <f t="shared" si="61"/>
        <v>1</v>
      </c>
      <c r="AW70" s="151">
        <f t="shared" si="61"/>
        <v>1</v>
      </c>
      <c r="AX70" s="151">
        <f t="shared" si="61"/>
        <v>1</v>
      </c>
      <c r="AY70" s="151">
        <f t="shared" si="61"/>
        <v>1</v>
      </c>
      <c r="AZ70" s="151">
        <f t="shared" si="61"/>
        <v>1</v>
      </c>
      <c r="BA70" s="151">
        <f t="shared" si="61"/>
        <v>1</v>
      </c>
      <c r="BB70" s="151">
        <f t="shared" si="61"/>
        <v>1</v>
      </c>
      <c r="BC70" s="151">
        <f t="shared" si="61"/>
        <v>1</v>
      </c>
      <c r="BD70" s="151">
        <f t="shared" si="61"/>
        <v>1</v>
      </c>
      <c r="BE70" s="151">
        <f t="shared" si="61"/>
        <v>1</v>
      </c>
    </row>
    <row r="71" spans="1:67" s="151" customFormat="1" ht="16">
      <c r="A71" s="169"/>
      <c r="C71" s="151" t="s">
        <v>44</v>
      </c>
      <c r="D71" s="154"/>
      <c r="E71" s="154"/>
      <c r="F71" s="240"/>
      <c r="H71" s="151">
        <f t="shared" ref="H71" si="62">IF(H70=0,1,G71+H70)</f>
        <v>1</v>
      </c>
      <c r="I71" s="151">
        <f t="shared" ref="I71" si="63">IF(I70=0,1,H71+I70)</f>
        <v>2</v>
      </c>
      <c r="J71" s="151">
        <f t="shared" ref="J71" si="64">IF(J70=0,1,I71+J70)</f>
        <v>3</v>
      </c>
      <c r="K71" s="151">
        <f t="shared" ref="K71" si="65">IF(K70=0,1,J71+K70)</f>
        <v>4</v>
      </c>
      <c r="L71" s="151">
        <f t="shared" ref="L71" si="66">IF(L70=0,1,K71+L70)</f>
        <v>5</v>
      </c>
      <c r="M71" s="151">
        <f t="shared" ref="M71" si="67">M70+L71</f>
        <v>6</v>
      </c>
      <c r="N71" s="151">
        <f t="shared" ref="N71" si="68">N70+M71</f>
        <v>7</v>
      </c>
      <c r="O71" s="151">
        <f t="shared" ref="O71" si="69">O70+N71</f>
        <v>8</v>
      </c>
      <c r="P71" s="151">
        <f t="shared" ref="P71" si="70">P70+O71</f>
        <v>9</v>
      </c>
      <c r="Q71" s="151">
        <f>Q70+P71</f>
        <v>10</v>
      </c>
      <c r="R71" s="151">
        <f t="shared" ref="R71" si="71">R70+Q71</f>
        <v>11</v>
      </c>
      <c r="S71" s="151">
        <f t="shared" ref="S71" si="72">S70+R71</f>
        <v>12</v>
      </c>
      <c r="T71" s="151">
        <f t="shared" ref="T71" si="73">T70+S71</f>
        <v>13</v>
      </c>
      <c r="U71" s="151">
        <f t="shared" ref="U71" si="74">U70+T71</f>
        <v>14</v>
      </c>
      <c r="V71" s="151">
        <f t="shared" ref="V71" si="75">V70+U71</f>
        <v>15</v>
      </c>
      <c r="W71" s="151">
        <f t="shared" ref="W71" si="76">W70+V71</f>
        <v>16</v>
      </c>
      <c r="X71" s="151">
        <f t="shared" ref="X71" si="77">X70+W71</f>
        <v>17</v>
      </c>
      <c r="Y71" s="151">
        <f t="shared" ref="Y71" si="78">Y70+X71</f>
        <v>18</v>
      </c>
      <c r="Z71" s="151">
        <f t="shared" ref="Z71" si="79">Z70+Y71</f>
        <v>19</v>
      </c>
      <c r="AA71" s="151">
        <f t="shared" ref="AA71" si="80">AA70+Z71</f>
        <v>20</v>
      </c>
      <c r="AB71" s="151">
        <f t="shared" ref="AB71" si="81">AB70+AA71</f>
        <v>21</v>
      </c>
      <c r="AC71" s="151">
        <f t="shared" ref="AC71" si="82">AC70+AB71</f>
        <v>22</v>
      </c>
      <c r="AD71" s="151">
        <f t="shared" ref="AD71" si="83">AD70+AC71</f>
        <v>23</v>
      </c>
      <c r="AE71" s="151">
        <f t="shared" ref="AE71" si="84">AE70+AD71</f>
        <v>24</v>
      </c>
      <c r="AF71" s="151">
        <f t="shared" ref="AF71" si="85">AF70+AE71</f>
        <v>25</v>
      </c>
      <c r="AG71" s="151">
        <f t="shared" ref="AG71" si="86">AG70+AF71</f>
        <v>26</v>
      </c>
      <c r="AH71" s="151">
        <f t="shared" ref="AH71" si="87">AH70+AG71</f>
        <v>27</v>
      </c>
      <c r="AI71" s="151">
        <f t="shared" ref="AI71" si="88">AI70+AH71</f>
        <v>28</v>
      </c>
      <c r="AJ71" s="151">
        <f t="shared" ref="AJ71" si="89">AJ70+AI71</f>
        <v>29</v>
      </c>
      <c r="AK71" s="151">
        <f t="shared" ref="AK71" si="90">AK70+AJ71</f>
        <v>30</v>
      </c>
      <c r="AL71" s="151">
        <f t="shared" ref="AL71" si="91">AL70+AK71</f>
        <v>31</v>
      </c>
      <c r="AM71" s="151">
        <f t="shared" ref="AM71" si="92">AM70+AL71</f>
        <v>32</v>
      </c>
      <c r="AN71" s="151">
        <f t="shared" ref="AN71" si="93">AN70+AM71</f>
        <v>33</v>
      </c>
      <c r="AO71" s="151">
        <f t="shared" ref="AO71" si="94">AO70+AN71</f>
        <v>34</v>
      </c>
      <c r="AP71" s="151">
        <f t="shared" ref="AP71" si="95">AP70+AO71</f>
        <v>35</v>
      </c>
      <c r="AQ71" s="151">
        <f t="shared" ref="AQ71" si="96">AQ70+AP71</f>
        <v>36</v>
      </c>
      <c r="AR71" s="151">
        <f t="shared" ref="AR71" si="97">AR70+AQ71</f>
        <v>37</v>
      </c>
      <c r="AS71" s="151">
        <f t="shared" ref="AS71" si="98">AS70+AR71</f>
        <v>38</v>
      </c>
      <c r="AT71" s="151">
        <f t="shared" ref="AT71" si="99">AT70+AS71</f>
        <v>39</v>
      </c>
      <c r="AU71" s="151">
        <f t="shared" ref="AU71" si="100">AU70+AT71</f>
        <v>40</v>
      </c>
      <c r="AV71" s="151">
        <f t="shared" ref="AV71" si="101">AV70+AU71</f>
        <v>41</v>
      </c>
      <c r="AW71" s="151">
        <f t="shared" ref="AW71" si="102">AW70+AV71</f>
        <v>42</v>
      </c>
      <c r="AX71" s="151">
        <f t="shared" ref="AX71" si="103">AX70+AW71</f>
        <v>43</v>
      </c>
      <c r="AY71" s="151">
        <f t="shared" ref="AY71" si="104">AY70+AX71</f>
        <v>44</v>
      </c>
      <c r="AZ71" s="151">
        <f t="shared" ref="AZ71" si="105">AZ70+AY71</f>
        <v>45</v>
      </c>
      <c r="BA71" s="151">
        <f t="shared" ref="BA71" si="106">BA70+AZ71</f>
        <v>46</v>
      </c>
      <c r="BB71" s="151">
        <f t="shared" ref="BB71" si="107">BB70+BA71</f>
        <v>47</v>
      </c>
      <c r="BC71" s="151">
        <f t="shared" ref="BC71" si="108">BC70+BB71</f>
        <v>48</v>
      </c>
      <c r="BD71" s="151">
        <f t="shared" ref="BD71" si="109">BD70+BC71</f>
        <v>49</v>
      </c>
      <c r="BE71" s="151">
        <f t="shared" ref="BE71" si="110">BE70+BD71</f>
        <v>50</v>
      </c>
    </row>
    <row r="72" spans="1:67" s="151" customFormat="1" ht="16">
      <c r="A72" s="169"/>
      <c r="C72" s="151" t="s">
        <v>46</v>
      </c>
      <c r="D72" s="154"/>
      <c r="E72" s="154"/>
      <c r="F72" s="240"/>
    </row>
    <row r="73" spans="1:67" s="151" customFormat="1" ht="16">
      <c r="A73" s="169"/>
      <c r="D73" s="256" t="str">
        <f>'2 - Detailed Costs'!F36</f>
        <v>Cost Category</v>
      </c>
      <c r="E73" s="256" t="str">
        <f>'2 - Detailed Costs'!G36</f>
        <v>Useful Life</v>
      </c>
      <c r="F73" s="257" t="s">
        <v>30</v>
      </c>
    </row>
    <row r="74" spans="1:67" s="151" customFormat="1" ht="16">
      <c r="A74" s="169"/>
      <c r="D74" s="259" t="str">
        <f>'2 - Detailed Costs'!F37</f>
        <v>Category</v>
      </c>
      <c r="E74" s="260" t="str">
        <f>'2 - Detailed Costs'!G37</f>
        <v>Useful Life</v>
      </c>
      <c r="F74" s="240">
        <f>'2 - Detailed Costs'!E37</f>
        <v>0</v>
      </c>
      <c r="H74" s="261">
        <f>IF(ISERROR(MOD(H$19,$E74)=0)=TRUE,0,IF(MOD(H$19,$E74)=0,$F74,0))</f>
        <v>0</v>
      </c>
      <c r="I74" s="261">
        <f t="shared" ref="I74:BE79" si="111">IF(ISERROR(MOD(I$19,$E74)=0)=TRUE,0,IF(MOD(I$19,$E74)=0,$F74,0))</f>
        <v>0</v>
      </c>
      <c r="J74" s="261">
        <f t="shared" si="111"/>
        <v>0</v>
      </c>
      <c r="K74" s="261">
        <f t="shared" si="111"/>
        <v>0</v>
      </c>
      <c r="L74" s="261">
        <f t="shared" si="111"/>
        <v>0</v>
      </c>
      <c r="M74" s="261">
        <f t="shared" si="111"/>
        <v>0</v>
      </c>
      <c r="N74" s="261">
        <f t="shared" si="111"/>
        <v>0</v>
      </c>
      <c r="O74" s="261">
        <f t="shared" si="111"/>
        <v>0</v>
      </c>
      <c r="P74" s="261">
        <f t="shared" si="111"/>
        <v>0</v>
      </c>
      <c r="Q74" s="261">
        <f t="shared" si="111"/>
        <v>0</v>
      </c>
      <c r="R74" s="261">
        <f t="shared" si="111"/>
        <v>0</v>
      </c>
      <c r="S74" s="261">
        <f t="shared" si="111"/>
        <v>0</v>
      </c>
      <c r="T74" s="261">
        <f t="shared" si="111"/>
        <v>0</v>
      </c>
      <c r="U74" s="261">
        <f t="shared" si="111"/>
        <v>0</v>
      </c>
      <c r="V74" s="261">
        <f t="shared" si="111"/>
        <v>0</v>
      </c>
      <c r="W74" s="261">
        <f t="shared" si="111"/>
        <v>0</v>
      </c>
      <c r="X74" s="261">
        <f t="shared" si="111"/>
        <v>0</v>
      </c>
      <c r="Y74" s="261">
        <f t="shared" si="111"/>
        <v>0</v>
      </c>
      <c r="Z74" s="261">
        <f t="shared" si="111"/>
        <v>0</v>
      </c>
      <c r="AA74" s="261">
        <f t="shared" si="111"/>
        <v>0</v>
      </c>
      <c r="AB74" s="261">
        <f t="shared" si="111"/>
        <v>0</v>
      </c>
      <c r="AC74" s="261">
        <f t="shared" si="111"/>
        <v>0</v>
      </c>
      <c r="AD74" s="261">
        <f t="shared" si="111"/>
        <v>0</v>
      </c>
      <c r="AE74" s="261">
        <f t="shared" si="111"/>
        <v>0</v>
      </c>
      <c r="AF74" s="261">
        <f t="shared" si="111"/>
        <v>0</v>
      </c>
      <c r="AG74" s="261">
        <f t="shared" si="111"/>
        <v>0</v>
      </c>
      <c r="AH74" s="261">
        <f t="shared" si="111"/>
        <v>0</v>
      </c>
      <c r="AI74" s="261">
        <f t="shared" si="111"/>
        <v>0</v>
      </c>
      <c r="AJ74" s="261">
        <f t="shared" si="111"/>
        <v>0</v>
      </c>
      <c r="AK74" s="261">
        <f t="shared" si="111"/>
        <v>0</v>
      </c>
      <c r="AL74" s="261">
        <f t="shared" si="111"/>
        <v>0</v>
      </c>
      <c r="AM74" s="261">
        <f t="shared" si="111"/>
        <v>0</v>
      </c>
      <c r="AN74" s="261">
        <f t="shared" si="111"/>
        <v>0</v>
      </c>
      <c r="AO74" s="261">
        <f t="shared" si="111"/>
        <v>0</v>
      </c>
      <c r="AP74" s="261">
        <f t="shared" si="111"/>
        <v>0</v>
      </c>
      <c r="AQ74" s="261">
        <f t="shared" si="111"/>
        <v>0</v>
      </c>
      <c r="AR74" s="261">
        <f t="shared" si="111"/>
        <v>0</v>
      </c>
      <c r="AS74" s="261">
        <f t="shared" si="111"/>
        <v>0</v>
      </c>
      <c r="AT74" s="261">
        <f t="shared" si="111"/>
        <v>0</v>
      </c>
      <c r="AU74" s="261">
        <f t="shared" si="111"/>
        <v>0</v>
      </c>
      <c r="AV74" s="261">
        <f t="shared" si="111"/>
        <v>0</v>
      </c>
      <c r="AW74" s="261">
        <f t="shared" si="111"/>
        <v>0</v>
      </c>
      <c r="AX74" s="261">
        <f t="shared" si="111"/>
        <v>0</v>
      </c>
      <c r="AY74" s="261">
        <f t="shared" si="111"/>
        <v>0</v>
      </c>
      <c r="AZ74" s="261">
        <f t="shared" si="111"/>
        <v>0</v>
      </c>
      <c r="BA74" s="261">
        <f t="shared" si="111"/>
        <v>0</v>
      </c>
      <c r="BB74" s="261">
        <f t="shared" si="111"/>
        <v>0</v>
      </c>
      <c r="BC74" s="261">
        <f t="shared" si="111"/>
        <v>0</v>
      </c>
      <c r="BD74" s="261">
        <f t="shared" si="111"/>
        <v>0</v>
      </c>
      <c r="BE74" s="261">
        <f t="shared" si="111"/>
        <v>0</v>
      </c>
      <c r="BF74" s="227"/>
      <c r="BG74" s="227"/>
      <c r="BH74" s="227"/>
      <c r="BI74" s="227"/>
      <c r="BJ74" s="227"/>
      <c r="BK74" s="227"/>
      <c r="BL74" s="227"/>
      <c r="BM74" s="227"/>
      <c r="BN74" s="227"/>
      <c r="BO74" s="227"/>
    </row>
    <row r="75" spans="1:67" s="151" customFormat="1" ht="16">
      <c r="A75" s="169"/>
      <c r="D75" s="259" t="str">
        <f>'2 - Detailed Costs'!F38</f>
        <v>Category</v>
      </c>
      <c r="E75" s="260" t="str">
        <f>'2 - Detailed Costs'!G38</f>
        <v>Useful Life</v>
      </c>
      <c r="F75" s="240">
        <f>'2 - Detailed Costs'!E38</f>
        <v>0</v>
      </c>
      <c r="H75" s="261">
        <f t="shared" ref="H75:W87" si="112">IF(ISERROR(MOD(H$19,$E75)=0)=TRUE,0,IF(MOD(H$19,$E75)=0,$F75,0))</f>
        <v>0</v>
      </c>
      <c r="I75" s="261">
        <f t="shared" si="111"/>
        <v>0</v>
      </c>
      <c r="J75" s="261">
        <f t="shared" si="111"/>
        <v>0</v>
      </c>
      <c r="K75" s="261">
        <f t="shared" si="111"/>
        <v>0</v>
      </c>
      <c r="L75" s="261">
        <f t="shared" si="111"/>
        <v>0</v>
      </c>
      <c r="M75" s="261">
        <f t="shared" si="111"/>
        <v>0</v>
      </c>
      <c r="N75" s="261">
        <f t="shared" si="111"/>
        <v>0</v>
      </c>
      <c r="O75" s="261">
        <f t="shared" si="111"/>
        <v>0</v>
      </c>
      <c r="P75" s="261">
        <f t="shared" si="111"/>
        <v>0</v>
      </c>
      <c r="Q75" s="261">
        <f t="shared" si="111"/>
        <v>0</v>
      </c>
      <c r="R75" s="261">
        <f t="shared" si="111"/>
        <v>0</v>
      </c>
      <c r="S75" s="261">
        <f t="shared" si="111"/>
        <v>0</v>
      </c>
      <c r="T75" s="261">
        <f t="shared" si="111"/>
        <v>0</v>
      </c>
      <c r="U75" s="261">
        <f t="shared" si="111"/>
        <v>0</v>
      </c>
      <c r="V75" s="261">
        <f t="shared" si="111"/>
        <v>0</v>
      </c>
      <c r="W75" s="261">
        <f t="shared" si="111"/>
        <v>0</v>
      </c>
      <c r="X75" s="261">
        <f t="shared" si="111"/>
        <v>0</v>
      </c>
      <c r="Y75" s="261">
        <f t="shared" si="111"/>
        <v>0</v>
      </c>
      <c r="Z75" s="261">
        <f t="shared" si="111"/>
        <v>0</v>
      </c>
      <c r="AA75" s="261">
        <f t="shared" si="111"/>
        <v>0</v>
      </c>
      <c r="AB75" s="261">
        <f t="shared" si="111"/>
        <v>0</v>
      </c>
      <c r="AC75" s="261">
        <f t="shared" si="111"/>
        <v>0</v>
      </c>
      <c r="AD75" s="261">
        <f t="shared" si="111"/>
        <v>0</v>
      </c>
      <c r="AE75" s="261">
        <f t="shared" si="111"/>
        <v>0</v>
      </c>
      <c r="AF75" s="261">
        <f t="shared" si="111"/>
        <v>0</v>
      </c>
      <c r="AG75" s="261">
        <f t="shared" si="111"/>
        <v>0</v>
      </c>
      <c r="AH75" s="261">
        <f t="shared" si="111"/>
        <v>0</v>
      </c>
      <c r="AI75" s="261">
        <f t="shared" si="111"/>
        <v>0</v>
      </c>
      <c r="AJ75" s="261">
        <f t="shared" si="111"/>
        <v>0</v>
      </c>
      <c r="AK75" s="261">
        <f t="shared" si="111"/>
        <v>0</v>
      </c>
      <c r="AL75" s="261">
        <f t="shared" si="111"/>
        <v>0</v>
      </c>
      <c r="AM75" s="261">
        <f t="shared" si="111"/>
        <v>0</v>
      </c>
      <c r="AN75" s="261">
        <f t="shared" si="111"/>
        <v>0</v>
      </c>
      <c r="AO75" s="261">
        <f t="shared" si="111"/>
        <v>0</v>
      </c>
      <c r="AP75" s="261">
        <f t="shared" si="111"/>
        <v>0</v>
      </c>
      <c r="AQ75" s="261">
        <f t="shared" si="111"/>
        <v>0</v>
      </c>
      <c r="AR75" s="261">
        <f t="shared" si="111"/>
        <v>0</v>
      </c>
      <c r="AS75" s="261">
        <f t="shared" si="111"/>
        <v>0</v>
      </c>
      <c r="AT75" s="261">
        <f t="shared" si="111"/>
        <v>0</v>
      </c>
      <c r="AU75" s="261">
        <f t="shared" si="111"/>
        <v>0</v>
      </c>
      <c r="AV75" s="261">
        <f t="shared" si="111"/>
        <v>0</v>
      </c>
      <c r="AW75" s="261">
        <f t="shared" si="111"/>
        <v>0</v>
      </c>
      <c r="AX75" s="261">
        <f t="shared" si="111"/>
        <v>0</v>
      </c>
      <c r="AY75" s="261">
        <f t="shared" si="111"/>
        <v>0</v>
      </c>
      <c r="AZ75" s="261">
        <f t="shared" si="111"/>
        <v>0</v>
      </c>
      <c r="BA75" s="261">
        <f t="shared" si="111"/>
        <v>0</v>
      </c>
      <c r="BB75" s="261">
        <f t="shared" si="111"/>
        <v>0</v>
      </c>
      <c r="BC75" s="261">
        <f t="shared" si="111"/>
        <v>0</v>
      </c>
      <c r="BD75" s="261">
        <f t="shared" si="111"/>
        <v>0</v>
      </c>
      <c r="BE75" s="261">
        <f t="shared" si="111"/>
        <v>0</v>
      </c>
      <c r="BF75" s="227"/>
      <c r="BG75" s="227"/>
      <c r="BH75" s="227"/>
      <c r="BI75" s="227"/>
      <c r="BJ75" s="227"/>
      <c r="BK75" s="227"/>
      <c r="BL75" s="227"/>
      <c r="BM75" s="227"/>
      <c r="BN75" s="227"/>
      <c r="BO75" s="227"/>
    </row>
    <row r="76" spans="1:67" s="151" customFormat="1" ht="16">
      <c r="A76" s="169"/>
      <c r="D76" s="259" t="str">
        <f>'2 - Detailed Costs'!F39</f>
        <v>Category</v>
      </c>
      <c r="E76" s="260" t="str">
        <f>'2 - Detailed Costs'!G39</f>
        <v>Useful Life</v>
      </c>
      <c r="F76" s="240">
        <f>'2 - Detailed Costs'!E39</f>
        <v>0</v>
      </c>
      <c r="H76" s="261">
        <f t="shared" si="112"/>
        <v>0</v>
      </c>
      <c r="I76" s="261">
        <f t="shared" si="111"/>
        <v>0</v>
      </c>
      <c r="J76" s="261">
        <f t="shared" si="111"/>
        <v>0</v>
      </c>
      <c r="K76" s="261">
        <f t="shared" si="111"/>
        <v>0</v>
      </c>
      <c r="L76" s="261">
        <f t="shared" si="111"/>
        <v>0</v>
      </c>
      <c r="M76" s="261">
        <f t="shared" si="111"/>
        <v>0</v>
      </c>
      <c r="N76" s="261">
        <f t="shared" si="111"/>
        <v>0</v>
      </c>
      <c r="O76" s="261">
        <f t="shared" si="111"/>
        <v>0</v>
      </c>
      <c r="P76" s="261">
        <f t="shared" si="111"/>
        <v>0</v>
      </c>
      <c r="Q76" s="261">
        <f t="shared" si="111"/>
        <v>0</v>
      </c>
      <c r="R76" s="261">
        <f t="shared" si="111"/>
        <v>0</v>
      </c>
      <c r="S76" s="261">
        <f t="shared" si="111"/>
        <v>0</v>
      </c>
      <c r="T76" s="261">
        <f t="shared" si="111"/>
        <v>0</v>
      </c>
      <c r="U76" s="261">
        <f t="shared" si="111"/>
        <v>0</v>
      </c>
      <c r="V76" s="261">
        <f t="shared" si="111"/>
        <v>0</v>
      </c>
      <c r="W76" s="261">
        <f t="shared" si="111"/>
        <v>0</v>
      </c>
      <c r="X76" s="261">
        <f t="shared" si="111"/>
        <v>0</v>
      </c>
      <c r="Y76" s="261">
        <f t="shared" si="111"/>
        <v>0</v>
      </c>
      <c r="Z76" s="261">
        <f t="shared" si="111"/>
        <v>0</v>
      </c>
      <c r="AA76" s="261">
        <f t="shared" si="111"/>
        <v>0</v>
      </c>
      <c r="AB76" s="261">
        <f t="shared" si="111"/>
        <v>0</v>
      </c>
      <c r="AC76" s="261">
        <f t="shared" si="111"/>
        <v>0</v>
      </c>
      <c r="AD76" s="261">
        <f t="shared" si="111"/>
        <v>0</v>
      </c>
      <c r="AE76" s="261">
        <f t="shared" si="111"/>
        <v>0</v>
      </c>
      <c r="AF76" s="261">
        <f t="shared" si="111"/>
        <v>0</v>
      </c>
      <c r="AG76" s="261">
        <f t="shared" si="111"/>
        <v>0</v>
      </c>
      <c r="AH76" s="261">
        <f t="shared" si="111"/>
        <v>0</v>
      </c>
      <c r="AI76" s="261">
        <f t="shared" si="111"/>
        <v>0</v>
      </c>
      <c r="AJ76" s="261">
        <f t="shared" si="111"/>
        <v>0</v>
      </c>
      <c r="AK76" s="261">
        <f t="shared" si="111"/>
        <v>0</v>
      </c>
      <c r="AL76" s="261">
        <f t="shared" si="111"/>
        <v>0</v>
      </c>
      <c r="AM76" s="261">
        <f t="shared" si="111"/>
        <v>0</v>
      </c>
      <c r="AN76" s="261">
        <f t="shared" si="111"/>
        <v>0</v>
      </c>
      <c r="AO76" s="261">
        <f t="shared" si="111"/>
        <v>0</v>
      </c>
      <c r="AP76" s="261">
        <f t="shared" si="111"/>
        <v>0</v>
      </c>
      <c r="AQ76" s="261">
        <f t="shared" si="111"/>
        <v>0</v>
      </c>
      <c r="AR76" s="261">
        <f t="shared" si="111"/>
        <v>0</v>
      </c>
      <c r="AS76" s="261">
        <f t="shared" si="111"/>
        <v>0</v>
      </c>
      <c r="AT76" s="261">
        <f t="shared" si="111"/>
        <v>0</v>
      </c>
      <c r="AU76" s="261">
        <f t="shared" si="111"/>
        <v>0</v>
      </c>
      <c r="AV76" s="261">
        <f t="shared" si="111"/>
        <v>0</v>
      </c>
      <c r="AW76" s="261">
        <f t="shared" si="111"/>
        <v>0</v>
      </c>
      <c r="AX76" s="261">
        <f t="shared" si="111"/>
        <v>0</v>
      </c>
      <c r="AY76" s="261">
        <f t="shared" si="111"/>
        <v>0</v>
      </c>
      <c r="AZ76" s="261">
        <f t="shared" si="111"/>
        <v>0</v>
      </c>
      <c r="BA76" s="261">
        <f t="shared" si="111"/>
        <v>0</v>
      </c>
      <c r="BB76" s="261">
        <f t="shared" si="111"/>
        <v>0</v>
      </c>
      <c r="BC76" s="261">
        <f t="shared" si="111"/>
        <v>0</v>
      </c>
      <c r="BD76" s="261">
        <f t="shared" si="111"/>
        <v>0</v>
      </c>
      <c r="BE76" s="261">
        <f t="shared" si="111"/>
        <v>0</v>
      </c>
      <c r="BF76" s="227"/>
      <c r="BG76" s="227"/>
      <c r="BH76" s="227"/>
      <c r="BI76" s="227"/>
      <c r="BJ76" s="227"/>
      <c r="BK76" s="227"/>
      <c r="BL76" s="227"/>
      <c r="BM76" s="227"/>
      <c r="BN76" s="227"/>
      <c r="BO76" s="227"/>
    </row>
    <row r="77" spans="1:67" s="151" customFormat="1" ht="16">
      <c r="A77" s="169"/>
      <c r="D77" s="259" t="str">
        <f>'2 - Detailed Costs'!F40</f>
        <v>Category</v>
      </c>
      <c r="E77" s="260" t="str">
        <f>'2 - Detailed Costs'!G40</f>
        <v>Useful Life</v>
      </c>
      <c r="F77" s="240">
        <f>'2 - Detailed Costs'!E40</f>
        <v>0</v>
      </c>
      <c r="H77" s="261">
        <f t="shared" si="112"/>
        <v>0</v>
      </c>
      <c r="I77" s="261">
        <f t="shared" si="111"/>
        <v>0</v>
      </c>
      <c r="J77" s="261">
        <f t="shared" si="111"/>
        <v>0</v>
      </c>
      <c r="K77" s="261">
        <f t="shared" si="111"/>
        <v>0</v>
      </c>
      <c r="L77" s="261">
        <f t="shared" si="111"/>
        <v>0</v>
      </c>
      <c r="M77" s="261">
        <f t="shared" si="111"/>
        <v>0</v>
      </c>
      <c r="N77" s="261">
        <f t="shared" si="111"/>
        <v>0</v>
      </c>
      <c r="O77" s="261">
        <f t="shared" si="111"/>
        <v>0</v>
      </c>
      <c r="P77" s="261">
        <f t="shared" si="111"/>
        <v>0</v>
      </c>
      <c r="Q77" s="261">
        <f t="shared" si="111"/>
        <v>0</v>
      </c>
      <c r="R77" s="261">
        <f t="shared" si="111"/>
        <v>0</v>
      </c>
      <c r="S77" s="261">
        <f t="shared" si="111"/>
        <v>0</v>
      </c>
      <c r="T77" s="261">
        <f t="shared" si="111"/>
        <v>0</v>
      </c>
      <c r="U77" s="261">
        <f t="shared" si="111"/>
        <v>0</v>
      </c>
      <c r="V77" s="261">
        <f t="shared" si="111"/>
        <v>0</v>
      </c>
      <c r="W77" s="261">
        <f t="shared" si="111"/>
        <v>0</v>
      </c>
      <c r="X77" s="261">
        <f t="shared" si="111"/>
        <v>0</v>
      </c>
      <c r="Y77" s="261">
        <f t="shared" si="111"/>
        <v>0</v>
      </c>
      <c r="Z77" s="261">
        <f t="shared" si="111"/>
        <v>0</v>
      </c>
      <c r="AA77" s="261">
        <f t="shared" si="111"/>
        <v>0</v>
      </c>
      <c r="AB77" s="261">
        <f t="shared" si="111"/>
        <v>0</v>
      </c>
      <c r="AC77" s="261">
        <f t="shared" si="111"/>
        <v>0</v>
      </c>
      <c r="AD77" s="261">
        <f t="shared" si="111"/>
        <v>0</v>
      </c>
      <c r="AE77" s="261">
        <f t="shared" si="111"/>
        <v>0</v>
      </c>
      <c r="AF77" s="261">
        <f t="shared" si="111"/>
        <v>0</v>
      </c>
      <c r="AG77" s="261">
        <f t="shared" si="111"/>
        <v>0</v>
      </c>
      <c r="AH77" s="261">
        <f t="shared" si="111"/>
        <v>0</v>
      </c>
      <c r="AI77" s="261">
        <f t="shared" si="111"/>
        <v>0</v>
      </c>
      <c r="AJ77" s="261">
        <f t="shared" si="111"/>
        <v>0</v>
      </c>
      <c r="AK77" s="261">
        <f t="shared" si="111"/>
        <v>0</v>
      </c>
      <c r="AL77" s="261">
        <f t="shared" si="111"/>
        <v>0</v>
      </c>
      <c r="AM77" s="261">
        <f t="shared" si="111"/>
        <v>0</v>
      </c>
      <c r="AN77" s="261">
        <f t="shared" si="111"/>
        <v>0</v>
      </c>
      <c r="AO77" s="261">
        <f t="shared" si="111"/>
        <v>0</v>
      </c>
      <c r="AP77" s="261">
        <f t="shared" si="111"/>
        <v>0</v>
      </c>
      <c r="AQ77" s="261">
        <f t="shared" si="111"/>
        <v>0</v>
      </c>
      <c r="AR77" s="261">
        <f t="shared" si="111"/>
        <v>0</v>
      </c>
      <c r="AS77" s="261">
        <f t="shared" si="111"/>
        <v>0</v>
      </c>
      <c r="AT77" s="261">
        <f t="shared" si="111"/>
        <v>0</v>
      </c>
      <c r="AU77" s="261">
        <f t="shared" si="111"/>
        <v>0</v>
      </c>
      <c r="AV77" s="261">
        <f t="shared" si="111"/>
        <v>0</v>
      </c>
      <c r="AW77" s="261">
        <f t="shared" si="111"/>
        <v>0</v>
      </c>
      <c r="AX77" s="261">
        <f t="shared" si="111"/>
        <v>0</v>
      </c>
      <c r="AY77" s="261">
        <f t="shared" si="111"/>
        <v>0</v>
      </c>
      <c r="AZ77" s="261">
        <f t="shared" si="111"/>
        <v>0</v>
      </c>
      <c r="BA77" s="261">
        <f t="shared" si="111"/>
        <v>0</v>
      </c>
      <c r="BB77" s="261">
        <f t="shared" si="111"/>
        <v>0</v>
      </c>
      <c r="BC77" s="261">
        <f t="shared" si="111"/>
        <v>0</v>
      </c>
      <c r="BD77" s="261">
        <f t="shared" si="111"/>
        <v>0</v>
      </c>
      <c r="BE77" s="261">
        <f t="shared" si="111"/>
        <v>0</v>
      </c>
      <c r="BF77" s="227"/>
      <c r="BG77" s="227"/>
      <c r="BH77" s="227"/>
      <c r="BI77" s="227"/>
      <c r="BJ77" s="227"/>
      <c r="BK77" s="227"/>
      <c r="BL77" s="227"/>
      <c r="BM77" s="227"/>
      <c r="BN77" s="227"/>
      <c r="BO77" s="227"/>
    </row>
    <row r="78" spans="1:67" s="151" customFormat="1" ht="16">
      <c r="A78" s="169"/>
      <c r="D78" s="259" t="str">
        <f>'2 - Detailed Costs'!F41</f>
        <v>Category</v>
      </c>
      <c r="E78" s="260" t="str">
        <f>'2 - Detailed Costs'!G41</f>
        <v>Useful Life</v>
      </c>
      <c r="F78" s="240">
        <f>'2 - Detailed Costs'!E41</f>
        <v>0</v>
      </c>
      <c r="H78" s="261">
        <f t="shared" si="112"/>
        <v>0</v>
      </c>
      <c r="I78" s="261">
        <f t="shared" si="111"/>
        <v>0</v>
      </c>
      <c r="J78" s="261">
        <f t="shared" si="111"/>
        <v>0</v>
      </c>
      <c r="K78" s="261">
        <f t="shared" si="111"/>
        <v>0</v>
      </c>
      <c r="L78" s="261">
        <f t="shared" si="111"/>
        <v>0</v>
      </c>
      <c r="M78" s="261">
        <f t="shared" si="111"/>
        <v>0</v>
      </c>
      <c r="N78" s="261">
        <f t="shared" si="111"/>
        <v>0</v>
      </c>
      <c r="O78" s="261">
        <f t="shared" si="111"/>
        <v>0</v>
      </c>
      <c r="P78" s="261">
        <f t="shared" si="111"/>
        <v>0</v>
      </c>
      <c r="Q78" s="261">
        <f t="shared" si="111"/>
        <v>0</v>
      </c>
      <c r="R78" s="261">
        <f t="shared" si="111"/>
        <v>0</v>
      </c>
      <c r="S78" s="261">
        <f t="shared" si="111"/>
        <v>0</v>
      </c>
      <c r="T78" s="261">
        <f t="shared" si="111"/>
        <v>0</v>
      </c>
      <c r="U78" s="261">
        <f t="shared" si="111"/>
        <v>0</v>
      </c>
      <c r="V78" s="261">
        <f t="shared" si="111"/>
        <v>0</v>
      </c>
      <c r="W78" s="261">
        <f t="shared" si="111"/>
        <v>0</v>
      </c>
      <c r="X78" s="261">
        <f t="shared" si="111"/>
        <v>0</v>
      </c>
      <c r="Y78" s="261">
        <f t="shared" si="111"/>
        <v>0</v>
      </c>
      <c r="Z78" s="261">
        <f t="shared" si="111"/>
        <v>0</v>
      </c>
      <c r="AA78" s="261">
        <f t="shared" si="111"/>
        <v>0</v>
      </c>
      <c r="AB78" s="261">
        <f t="shared" si="111"/>
        <v>0</v>
      </c>
      <c r="AC78" s="261">
        <f t="shared" si="111"/>
        <v>0</v>
      </c>
      <c r="AD78" s="261">
        <f t="shared" si="111"/>
        <v>0</v>
      </c>
      <c r="AE78" s="261">
        <f t="shared" si="111"/>
        <v>0</v>
      </c>
      <c r="AF78" s="261">
        <f t="shared" si="111"/>
        <v>0</v>
      </c>
      <c r="AG78" s="261">
        <f t="shared" si="111"/>
        <v>0</v>
      </c>
      <c r="AH78" s="261">
        <f t="shared" si="111"/>
        <v>0</v>
      </c>
      <c r="AI78" s="261">
        <f t="shared" si="111"/>
        <v>0</v>
      </c>
      <c r="AJ78" s="261">
        <f t="shared" si="111"/>
        <v>0</v>
      </c>
      <c r="AK78" s="261">
        <f t="shared" si="111"/>
        <v>0</v>
      </c>
      <c r="AL78" s="261">
        <f t="shared" si="111"/>
        <v>0</v>
      </c>
      <c r="AM78" s="261">
        <f t="shared" si="111"/>
        <v>0</v>
      </c>
      <c r="AN78" s="261">
        <f t="shared" si="111"/>
        <v>0</v>
      </c>
      <c r="AO78" s="261">
        <f t="shared" si="111"/>
        <v>0</v>
      </c>
      <c r="AP78" s="261">
        <f t="shared" si="111"/>
        <v>0</v>
      </c>
      <c r="AQ78" s="261">
        <f t="shared" si="111"/>
        <v>0</v>
      </c>
      <c r="AR78" s="261">
        <f t="shared" si="111"/>
        <v>0</v>
      </c>
      <c r="AS78" s="261">
        <f t="shared" si="111"/>
        <v>0</v>
      </c>
      <c r="AT78" s="261">
        <f t="shared" si="111"/>
        <v>0</v>
      </c>
      <c r="AU78" s="261">
        <f t="shared" si="111"/>
        <v>0</v>
      </c>
      <c r="AV78" s="261">
        <f t="shared" si="111"/>
        <v>0</v>
      </c>
      <c r="AW78" s="261">
        <f t="shared" si="111"/>
        <v>0</v>
      </c>
      <c r="AX78" s="261">
        <f t="shared" si="111"/>
        <v>0</v>
      </c>
      <c r="AY78" s="261">
        <f t="shared" si="111"/>
        <v>0</v>
      </c>
      <c r="AZ78" s="261">
        <f t="shared" si="111"/>
        <v>0</v>
      </c>
      <c r="BA78" s="261">
        <f t="shared" si="111"/>
        <v>0</v>
      </c>
      <c r="BB78" s="261">
        <f t="shared" si="111"/>
        <v>0</v>
      </c>
      <c r="BC78" s="261">
        <f t="shared" si="111"/>
        <v>0</v>
      </c>
      <c r="BD78" s="261">
        <f t="shared" si="111"/>
        <v>0</v>
      </c>
      <c r="BE78" s="261">
        <f t="shared" si="111"/>
        <v>0</v>
      </c>
      <c r="BF78" s="227"/>
      <c r="BG78" s="227"/>
      <c r="BH78" s="227"/>
      <c r="BI78" s="227"/>
      <c r="BJ78" s="227"/>
      <c r="BK78" s="227"/>
      <c r="BL78" s="227"/>
      <c r="BM78" s="227"/>
      <c r="BN78" s="227"/>
      <c r="BO78" s="227"/>
    </row>
    <row r="79" spans="1:67" s="151" customFormat="1" ht="16">
      <c r="A79" s="169"/>
      <c r="D79" s="259" t="str">
        <f>'2 - Detailed Costs'!F42</f>
        <v>Category</v>
      </c>
      <c r="E79" s="260" t="str">
        <f>'2 - Detailed Costs'!G42</f>
        <v>Useful Life</v>
      </c>
      <c r="F79" s="240">
        <f>'2 - Detailed Costs'!E42</f>
        <v>0</v>
      </c>
      <c r="H79" s="261">
        <f t="shared" si="112"/>
        <v>0</v>
      </c>
      <c r="I79" s="261">
        <f t="shared" si="111"/>
        <v>0</v>
      </c>
      <c r="J79" s="261">
        <f t="shared" si="111"/>
        <v>0</v>
      </c>
      <c r="K79" s="261">
        <f t="shared" si="111"/>
        <v>0</v>
      </c>
      <c r="L79" s="261">
        <f t="shared" si="111"/>
        <v>0</v>
      </c>
      <c r="M79" s="261">
        <f t="shared" si="111"/>
        <v>0</v>
      </c>
      <c r="N79" s="261">
        <f t="shared" si="111"/>
        <v>0</v>
      </c>
      <c r="O79" s="261">
        <f t="shared" si="111"/>
        <v>0</v>
      </c>
      <c r="P79" s="261">
        <f t="shared" si="111"/>
        <v>0</v>
      </c>
      <c r="Q79" s="261">
        <f t="shared" si="111"/>
        <v>0</v>
      </c>
      <c r="R79" s="261">
        <f t="shared" si="111"/>
        <v>0</v>
      </c>
      <c r="S79" s="261">
        <f t="shared" ref="S79:AH87" si="113">IF(ISERROR(MOD(S$19,$E79)=0)=TRUE,0,IF(MOD(S$19,$E79)=0,$F79,0))</f>
        <v>0</v>
      </c>
      <c r="T79" s="261">
        <f t="shared" si="113"/>
        <v>0</v>
      </c>
      <c r="U79" s="261">
        <f t="shared" si="113"/>
        <v>0</v>
      </c>
      <c r="V79" s="261">
        <f t="shared" si="113"/>
        <v>0</v>
      </c>
      <c r="W79" s="261">
        <f t="shared" si="113"/>
        <v>0</v>
      </c>
      <c r="X79" s="261">
        <f t="shared" si="113"/>
        <v>0</v>
      </c>
      <c r="Y79" s="261">
        <f t="shared" si="113"/>
        <v>0</v>
      </c>
      <c r="Z79" s="261">
        <f t="shared" si="113"/>
        <v>0</v>
      </c>
      <c r="AA79" s="261">
        <f t="shared" si="113"/>
        <v>0</v>
      </c>
      <c r="AB79" s="261">
        <f t="shared" si="113"/>
        <v>0</v>
      </c>
      <c r="AC79" s="261">
        <f t="shared" si="113"/>
        <v>0</v>
      </c>
      <c r="AD79" s="261">
        <f t="shared" si="113"/>
        <v>0</v>
      </c>
      <c r="AE79" s="261">
        <f t="shared" si="113"/>
        <v>0</v>
      </c>
      <c r="AF79" s="261">
        <f t="shared" si="113"/>
        <v>0</v>
      </c>
      <c r="AG79" s="261">
        <f t="shared" si="113"/>
        <v>0</v>
      </c>
      <c r="AH79" s="261">
        <f t="shared" si="113"/>
        <v>0</v>
      </c>
      <c r="AI79" s="261">
        <f t="shared" ref="AI79:AX87" si="114">IF(ISERROR(MOD(AI$19,$E79)=0)=TRUE,0,IF(MOD(AI$19,$E79)=0,$F79,0))</f>
        <v>0</v>
      </c>
      <c r="AJ79" s="261">
        <f t="shared" si="114"/>
        <v>0</v>
      </c>
      <c r="AK79" s="261">
        <f t="shared" si="114"/>
        <v>0</v>
      </c>
      <c r="AL79" s="261">
        <f t="shared" si="114"/>
        <v>0</v>
      </c>
      <c r="AM79" s="261">
        <f t="shared" si="114"/>
        <v>0</v>
      </c>
      <c r="AN79" s="261">
        <f t="shared" si="114"/>
        <v>0</v>
      </c>
      <c r="AO79" s="261">
        <f t="shared" si="114"/>
        <v>0</v>
      </c>
      <c r="AP79" s="261">
        <f t="shared" si="114"/>
        <v>0</v>
      </c>
      <c r="AQ79" s="261">
        <f t="shared" si="114"/>
        <v>0</v>
      </c>
      <c r="AR79" s="261">
        <f t="shared" si="114"/>
        <v>0</v>
      </c>
      <c r="AS79" s="261">
        <f t="shared" si="114"/>
        <v>0</v>
      </c>
      <c r="AT79" s="261">
        <f t="shared" si="114"/>
        <v>0</v>
      </c>
      <c r="AU79" s="261">
        <f t="shared" si="114"/>
        <v>0</v>
      </c>
      <c r="AV79" s="261">
        <f t="shared" si="114"/>
        <v>0</v>
      </c>
      <c r="AW79" s="261">
        <f t="shared" si="114"/>
        <v>0</v>
      </c>
      <c r="AX79" s="261">
        <f t="shared" si="114"/>
        <v>0</v>
      </c>
      <c r="AY79" s="261">
        <f t="shared" ref="AY79:BE87" si="115">IF(ISERROR(MOD(AY$19,$E79)=0)=TRUE,0,IF(MOD(AY$19,$E79)=0,$F79,0))</f>
        <v>0</v>
      </c>
      <c r="AZ79" s="261">
        <f t="shared" si="115"/>
        <v>0</v>
      </c>
      <c r="BA79" s="261">
        <f t="shared" si="115"/>
        <v>0</v>
      </c>
      <c r="BB79" s="261">
        <f t="shared" si="115"/>
        <v>0</v>
      </c>
      <c r="BC79" s="261">
        <f t="shared" si="115"/>
        <v>0</v>
      </c>
      <c r="BD79" s="261">
        <f t="shared" si="115"/>
        <v>0</v>
      </c>
      <c r="BE79" s="261">
        <f t="shared" si="115"/>
        <v>0</v>
      </c>
      <c r="BF79" s="227"/>
      <c r="BG79" s="227"/>
      <c r="BH79" s="227"/>
      <c r="BI79" s="227"/>
      <c r="BJ79" s="227"/>
      <c r="BK79" s="227"/>
      <c r="BL79" s="227"/>
      <c r="BM79" s="227"/>
      <c r="BN79" s="227"/>
      <c r="BO79" s="227"/>
    </row>
    <row r="80" spans="1:67" s="151" customFormat="1" ht="16">
      <c r="A80" s="169"/>
      <c r="D80" s="259" t="str">
        <f>'2 - Detailed Costs'!F43</f>
        <v>Category</v>
      </c>
      <c r="E80" s="260" t="str">
        <f>'2 - Detailed Costs'!G43</f>
        <v>Useful Life</v>
      </c>
      <c r="F80" s="240">
        <f>'2 - Detailed Costs'!E43</f>
        <v>0</v>
      </c>
      <c r="H80" s="261">
        <f t="shared" si="112"/>
        <v>0</v>
      </c>
      <c r="I80" s="261">
        <f t="shared" si="112"/>
        <v>0</v>
      </c>
      <c r="J80" s="261">
        <f t="shared" si="112"/>
        <v>0</v>
      </c>
      <c r="K80" s="261">
        <f t="shared" si="112"/>
        <v>0</v>
      </c>
      <c r="L80" s="261">
        <f t="shared" si="112"/>
        <v>0</v>
      </c>
      <c r="M80" s="261">
        <f t="shared" si="112"/>
        <v>0</v>
      </c>
      <c r="N80" s="261">
        <f t="shared" si="112"/>
        <v>0</v>
      </c>
      <c r="O80" s="261">
        <f t="shared" si="112"/>
        <v>0</v>
      </c>
      <c r="P80" s="261">
        <f t="shared" si="112"/>
        <v>0</v>
      </c>
      <c r="Q80" s="261">
        <f t="shared" si="112"/>
        <v>0</v>
      </c>
      <c r="R80" s="261">
        <f t="shared" si="112"/>
        <v>0</v>
      </c>
      <c r="S80" s="261">
        <f t="shared" si="112"/>
        <v>0</v>
      </c>
      <c r="T80" s="261">
        <f t="shared" si="112"/>
        <v>0</v>
      </c>
      <c r="U80" s="261">
        <f t="shared" si="112"/>
        <v>0</v>
      </c>
      <c r="V80" s="261">
        <f t="shared" si="112"/>
        <v>0</v>
      </c>
      <c r="W80" s="261">
        <f t="shared" si="112"/>
        <v>0</v>
      </c>
      <c r="X80" s="261">
        <f t="shared" si="113"/>
        <v>0</v>
      </c>
      <c r="Y80" s="261">
        <f t="shared" si="113"/>
        <v>0</v>
      </c>
      <c r="Z80" s="261">
        <f t="shared" si="113"/>
        <v>0</v>
      </c>
      <c r="AA80" s="261">
        <f t="shared" si="113"/>
        <v>0</v>
      </c>
      <c r="AB80" s="261">
        <f t="shared" si="113"/>
        <v>0</v>
      </c>
      <c r="AC80" s="261">
        <f t="shared" si="113"/>
        <v>0</v>
      </c>
      <c r="AD80" s="261">
        <f t="shared" si="113"/>
        <v>0</v>
      </c>
      <c r="AE80" s="261">
        <f t="shared" si="113"/>
        <v>0</v>
      </c>
      <c r="AF80" s="261">
        <f t="shared" si="113"/>
        <v>0</v>
      </c>
      <c r="AG80" s="261">
        <f t="shared" si="113"/>
        <v>0</v>
      </c>
      <c r="AH80" s="261">
        <f t="shared" si="113"/>
        <v>0</v>
      </c>
      <c r="AI80" s="261">
        <f t="shared" si="114"/>
        <v>0</v>
      </c>
      <c r="AJ80" s="261">
        <f t="shared" si="114"/>
        <v>0</v>
      </c>
      <c r="AK80" s="261">
        <f t="shared" si="114"/>
        <v>0</v>
      </c>
      <c r="AL80" s="261">
        <f t="shared" si="114"/>
        <v>0</v>
      </c>
      <c r="AM80" s="261">
        <f t="shared" si="114"/>
        <v>0</v>
      </c>
      <c r="AN80" s="261">
        <f t="shared" si="114"/>
        <v>0</v>
      </c>
      <c r="AO80" s="261">
        <f t="shared" si="114"/>
        <v>0</v>
      </c>
      <c r="AP80" s="261">
        <f t="shared" si="114"/>
        <v>0</v>
      </c>
      <c r="AQ80" s="261">
        <f t="shared" si="114"/>
        <v>0</v>
      </c>
      <c r="AR80" s="261">
        <f t="shared" si="114"/>
        <v>0</v>
      </c>
      <c r="AS80" s="261">
        <f t="shared" si="114"/>
        <v>0</v>
      </c>
      <c r="AT80" s="261">
        <f t="shared" si="114"/>
        <v>0</v>
      </c>
      <c r="AU80" s="261">
        <f t="shared" si="114"/>
        <v>0</v>
      </c>
      <c r="AV80" s="261">
        <f t="shared" si="114"/>
        <v>0</v>
      </c>
      <c r="AW80" s="261">
        <f t="shared" si="114"/>
        <v>0</v>
      </c>
      <c r="AX80" s="261">
        <f t="shared" si="114"/>
        <v>0</v>
      </c>
      <c r="AY80" s="261">
        <f t="shared" si="115"/>
        <v>0</v>
      </c>
      <c r="AZ80" s="261">
        <f t="shared" si="115"/>
        <v>0</v>
      </c>
      <c r="BA80" s="261">
        <f t="shared" si="115"/>
        <v>0</v>
      </c>
      <c r="BB80" s="261">
        <f t="shared" si="115"/>
        <v>0</v>
      </c>
      <c r="BC80" s="261">
        <f t="shared" si="115"/>
        <v>0</v>
      </c>
      <c r="BD80" s="261">
        <f t="shared" si="115"/>
        <v>0</v>
      </c>
      <c r="BE80" s="261">
        <f t="shared" si="115"/>
        <v>0</v>
      </c>
      <c r="BF80" s="227"/>
      <c r="BG80" s="227"/>
      <c r="BH80" s="227"/>
      <c r="BI80" s="227"/>
      <c r="BJ80" s="227"/>
      <c r="BK80" s="227"/>
      <c r="BL80" s="227"/>
      <c r="BM80" s="227"/>
      <c r="BN80" s="227"/>
      <c r="BO80" s="227"/>
    </row>
    <row r="81" spans="1:67" s="151" customFormat="1" ht="16">
      <c r="A81" s="169"/>
      <c r="D81" s="259" t="str">
        <f>'2 - Detailed Costs'!F44</f>
        <v>Category</v>
      </c>
      <c r="E81" s="260" t="str">
        <f>'2 - Detailed Costs'!G44</f>
        <v>Useful Life</v>
      </c>
      <c r="F81" s="240">
        <f>'2 - Detailed Costs'!E44</f>
        <v>0</v>
      </c>
      <c r="H81" s="261">
        <f t="shared" si="112"/>
        <v>0</v>
      </c>
      <c r="I81" s="261">
        <f t="shared" si="112"/>
        <v>0</v>
      </c>
      <c r="J81" s="261">
        <f t="shared" si="112"/>
        <v>0</v>
      </c>
      <c r="K81" s="261">
        <f t="shared" si="112"/>
        <v>0</v>
      </c>
      <c r="L81" s="261">
        <f t="shared" si="112"/>
        <v>0</v>
      </c>
      <c r="M81" s="261">
        <f t="shared" si="112"/>
        <v>0</v>
      </c>
      <c r="N81" s="261">
        <f t="shared" si="112"/>
        <v>0</v>
      </c>
      <c r="O81" s="261">
        <f t="shared" si="112"/>
        <v>0</v>
      </c>
      <c r="P81" s="261">
        <f t="shared" si="112"/>
        <v>0</v>
      </c>
      <c r="Q81" s="261">
        <f t="shared" si="112"/>
        <v>0</v>
      </c>
      <c r="R81" s="261">
        <f t="shared" si="112"/>
        <v>0</v>
      </c>
      <c r="S81" s="261">
        <f t="shared" si="112"/>
        <v>0</v>
      </c>
      <c r="T81" s="261">
        <f t="shared" si="112"/>
        <v>0</v>
      </c>
      <c r="U81" s="261">
        <f t="shared" si="112"/>
        <v>0</v>
      </c>
      <c r="V81" s="261">
        <f t="shared" si="112"/>
        <v>0</v>
      </c>
      <c r="W81" s="261">
        <f t="shared" si="112"/>
        <v>0</v>
      </c>
      <c r="X81" s="261">
        <f t="shared" si="113"/>
        <v>0</v>
      </c>
      <c r="Y81" s="261">
        <f t="shared" si="113"/>
        <v>0</v>
      </c>
      <c r="Z81" s="261">
        <f t="shared" si="113"/>
        <v>0</v>
      </c>
      <c r="AA81" s="261">
        <f t="shared" si="113"/>
        <v>0</v>
      </c>
      <c r="AB81" s="261">
        <f t="shared" si="113"/>
        <v>0</v>
      </c>
      <c r="AC81" s="261">
        <f t="shared" si="113"/>
        <v>0</v>
      </c>
      <c r="AD81" s="261">
        <f t="shared" si="113"/>
        <v>0</v>
      </c>
      <c r="AE81" s="261">
        <f t="shared" si="113"/>
        <v>0</v>
      </c>
      <c r="AF81" s="261">
        <f t="shared" si="113"/>
        <v>0</v>
      </c>
      <c r="AG81" s="261">
        <f t="shared" si="113"/>
        <v>0</v>
      </c>
      <c r="AH81" s="261">
        <f t="shared" si="113"/>
        <v>0</v>
      </c>
      <c r="AI81" s="261">
        <f t="shared" si="114"/>
        <v>0</v>
      </c>
      <c r="AJ81" s="261">
        <f t="shared" si="114"/>
        <v>0</v>
      </c>
      <c r="AK81" s="261">
        <f t="shared" si="114"/>
        <v>0</v>
      </c>
      <c r="AL81" s="261">
        <f t="shared" si="114"/>
        <v>0</v>
      </c>
      <c r="AM81" s="261">
        <f t="shared" si="114"/>
        <v>0</v>
      </c>
      <c r="AN81" s="261">
        <f t="shared" si="114"/>
        <v>0</v>
      </c>
      <c r="AO81" s="261">
        <f t="shared" si="114"/>
        <v>0</v>
      </c>
      <c r="AP81" s="261">
        <f t="shared" si="114"/>
        <v>0</v>
      </c>
      <c r="AQ81" s="261">
        <f t="shared" si="114"/>
        <v>0</v>
      </c>
      <c r="AR81" s="261">
        <f t="shared" si="114"/>
        <v>0</v>
      </c>
      <c r="AS81" s="261">
        <f t="shared" si="114"/>
        <v>0</v>
      </c>
      <c r="AT81" s="261">
        <f t="shared" si="114"/>
        <v>0</v>
      </c>
      <c r="AU81" s="261">
        <f t="shared" si="114"/>
        <v>0</v>
      </c>
      <c r="AV81" s="261">
        <f t="shared" si="114"/>
        <v>0</v>
      </c>
      <c r="AW81" s="261">
        <f t="shared" si="114"/>
        <v>0</v>
      </c>
      <c r="AX81" s="261">
        <f t="shared" si="114"/>
        <v>0</v>
      </c>
      <c r="AY81" s="261">
        <f t="shared" si="115"/>
        <v>0</v>
      </c>
      <c r="AZ81" s="261">
        <f t="shared" si="115"/>
        <v>0</v>
      </c>
      <c r="BA81" s="261">
        <f t="shared" si="115"/>
        <v>0</v>
      </c>
      <c r="BB81" s="261">
        <f t="shared" si="115"/>
        <v>0</v>
      </c>
      <c r="BC81" s="261">
        <f t="shared" si="115"/>
        <v>0</v>
      </c>
      <c r="BD81" s="261">
        <f t="shared" si="115"/>
        <v>0</v>
      </c>
      <c r="BE81" s="261">
        <f t="shared" si="115"/>
        <v>0</v>
      </c>
      <c r="BF81" s="227"/>
      <c r="BG81" s="227"/>
      <c r="BH81" s="227"/>
      <c r="BI81" s="227"/>
      <c r="BJ81" s="227"/>
      <c r="BK81" s="227"/>
      <c r="BL81" s="227"/>
      <c r="BM81" s="227"/>
      <c r="BN81" s="227"/>
      <c r="BO81" s="227"/>
    </row>
    <row r="82" spans="1:67" s="151" customFormat="1" ht="16">
      <c r="A82" s="169"/>
      <c r="D82" s="259" t="str">
        <f>'2 - Detailed Costs'!F45</f>
        <v>Category</v>
      </c>
      <c r="E82" s="260" t="str">
        <f>'2 - Detailed Costs'!G45</f>
        <v>Useful Life</v>
      </c>
      <c r="F82" s="240">
        <f>'2 - Detailed Costs'!E45</f>
        <v>0</v>
      </c>
      <c r="H82" s="261">
        <f t="shared" si="112"/>
        <v>0</v>
      </c>
      <c r="I82" s="261">
        <f t="shared" si="112"/>
        <v>0</v>
      </c>
      <c r="J82" s="261">
        <f t="shared" si="112"/>
        <v>0</v>
      </c>
      <c r="K82" s="261">
        <f t="shared" si="112"/>
        <v>0</v>
      </c>
      <c r="L82" s="261">
        <f t="shared" si="112"/>
        <v>0</v>
      </c>
      <c r="M82" s="261">
        <f t="shared" si="112"/>
        <v>0</v>
      </c>
      <c r="N82" s="261">
        <f t="shared" si="112"/>
        <v>0</v>
      </c>
      <c r="O82" s="261">
        <f t="shared" si="112"/>
        <v>0</v>
      </c>
      <c r="P82" s="261">
        <f t="shared" si="112"/>
        <v>0</v>
      </c>
      <c r="Q82" s="261">
        <f t="shared" si="112"/>
        <v>0</v>
      </c>
      <c r="R82" s="261">
        <f t="shared" si="112"/>
        <v>0</v>
      </c>
      <c r="S82" s="261">
        <f t="shared" si="112"/>
        <v>0</v>
      </c>
      <c r="T82" s="261">
        <f t="shared" si="112"/>
        <v>0</v>
      </c>
      <c r="U82" s="261">
        <f t="shared" si="112"/>
        <v>0</v>
      </c>
      <c r="V82" s="261">
        <f t="shared" si="112"/>
        <v>0</v>
      </c>
      <c r="W82" s="261">
        <f t="shared" si="112"/>
        <v>0</v>
      </c>
      <c r="X82" s="261">
        <f t="shared" si="113"/>
        <v>0</v>
      </c>
      <c r="Y82" s="261">
        <f t="shared" si="113"/>
        <v>0</v>
      </c>
      <c r="Z82" s="261">
        <f t="shared" si="113"/>
        <v>0</v>
      </c>
      <c r="AA82" s="261">
        <f t="shared" si="113"/>
        <v>0</v>
      </c>
      <c r="AB82" s="261">
        <f t="shared" si="113"/>
        <v>0</v>
      </c>
      <c r="AC82" s="261">
        <f t="shared" si="113"/>
        <v>0</v>
      </c>
      <c r="AD82" s="261">
        <f t="shared" si="113"/>
        <v>0</v>
      </c>
      <c r="AE82" s="261">
        <f t="shared" si="113"/>
        <v>0</v>
      </c>
      <c r="AF82" s="261">
        <f t="shared" si="113"/>
        <v>0</v>
      </c>
      <c r="AG82" s="261">
        <f t="shared" si="113"/>
        <v>0</v>
      </c>
      <c r="AH82" s="261">
        <f t="shared" si="113"/>
        <v>0</v>
      </c>
      <c r="AI82" s="261">
        <f t="shared" si="114"/>
        <v>0</v>
      </c>
      <c r="AJ82" s="261">
        <f t="shared" si="114"/>
        <v>0</v>
      </c>
      <c r="AK82" s="261">
        <f t="shared" si="114"/>
        <v>0</v>
      </c>
      <c r="AL82" s="261">
        <f t="shared" si="114"/>
        <v>0</v>
      </c>
      <c r="AM82" s="261">
        <f t="shared" si="114"/>
        <v>0</v>
      </c>
      <c r="AN82" s="261">
        <f t="shared" si="114"/>
        <v>0</v>
      </c>
      <c r="AO82" s="261">
        <f t="shared" si="114"/>
        <v>0</v>
      </c>
      <c r="AP82" s="261">
        <f t="shared" si="114"/>
        <v>0</v>
      </c>
      <c r="AQ82" s="261">
        <f t="shared" si="114"/>
        <v>0</v>
      </c>
      <c r="AR82" s="261">
        <f t="shared" si="114"/>
        <v>0</v>
      </c>
      <c r="AS82" s="261">
        <f t="shared" si="114"/>
        <v>0</v>
      </c>
      <c r="AT82" s="261">
        <f t="shared" si="114"/>
        <v>0</v>
      </c>
      <c r="AU82" s="261">
        <f t="shared" si="114"/>
        <v>0</v>
      </c>
      <c r="AV82" s="261">
        <f t="shared" si="114"/>
        <v>0</v>
      </c>
      <c r="AW82" s="261">
        <f t="shared" si="114"/>
        <v>0</v>
      </c>
      <c r="AX82" s="261">
        <f t="shared" si="114"/>
        <v>0</v>
      </c>
      <c r="AY82" s="261">
        <f t="shared" si="115"/>
        <v>0</v>
      </c>
      <c r="AZ82" s="261">
        <f t="shared" si="115"/>
        <v>0</v>
      </c>
      <c r="BA82" s="261">
        <f t="shared" si="115"/>
        <v>0</v>
      </c>
      <c r="BB82" s="261">
        <f t="shared" si="115"/>
        <v>0</v>
      </c>
      <c r="BC82" s="261">
        <f t="shared" si="115"/>
        <v>0</v>
      </c>
      <c r="BD82" s="261">
        <f t="shared" si="115"/>
        <v>0</v>
      </c>
      <c r="BE82" s="261">
        <f t="shared" si="115"/>
        <v>0</v>
      </c>
      <c r="BF82" s="227"/>
      <c r="BG82" s="227"/>
      <c r="BH82" s="227"/>
      <c r="BI82" s="227"/>
      <c r="BJ82" s="227"/>
      <c r="BK82" s="227"/>
      <c r="BL82" s="227"/>
      <c r="BM82" s="227"/>
      <c r="BN82" s="227"/>
      <c r="BO82" s="227"/>
    </row>
    <row r="83" spans="1:67" s="151" customFormat="1" ht="16">
      <c r="A83" s="169"/>
      <c r="D83" s="259" t="str">
        <f>'2 - Detailed Costs'!F46</f>
        <v>Category</v>
      </c>
      <c r="E83" s="260" t="str">
        <f>'2 - Detailed Costs'!G46</f>
        <v>Useful Life</v>
      </c>
      <c r="F83" s="240">
        <f>'2 - Detailed Costs'!E46</f>
        <v>0</v>
      </c>
      <c r="H83" s="261">
        <f t="shared" si="112"/>
        <v>0</v>
      </c>
      <c r="I83" s="261">
        <f t="shared" si="112"/>
        <v>0</v>
      </c>
      <c r="J83" s="261">
        <f t="shared" si="112"/>
        <v>0</v>
      </c>
      <c r="K83" s="261">
        <f t="shared" si="112"/>
        <v>0</v>
      </c>
      <c r="L83" s="261">
        <f t="shared" si="112"/>
        <v>0</v>
      </c>
      <c r="M83" s="261">
        <f t="shared" si="112"/>
        <v>0</v>
      </c>
      <c r="N83" s="261">
        <f t="shared" si="112"/>
        <v>0</v>
      </c>
      <c r="O83" s="261">
        <f t="shared" si="112"/>
        <v>0</v>
      </c>
      <c r="P83" s="261">
        <f t="shared" si="112"/>
        <v>0</v>
      </c>
      <c r="Q83" s="261">
        <f t="shared" si="112"/>
        <v>0</v>
      </c>
      <c r="R83" s="261">
        <f t="shared" si="112"/>
        <v>0</v>
      </c>
      <c r="S83" s="261">
        <f t="shared" si="112"/>
        <v>0</v>
      </c>
      <c r="T83" s="261">
        <f t="shared" si="112"/>
        <v>0</v>
      </c>
      <c r="U83" s="261">
        <f t="shared" si="112"/>
        <v>0</v>
      </c>
      <c r="V83" s="261">
        <f t="shared" si="112"/>
        <v>0</v>
      </c>
      <c r="W83" s="261">
        <f t="shared" si="112"/>
        <v>0</v>
      </c>
      <c r="X83" s="261">
        <f t="shared" si="113"/>
        <v>0</v>
      </c>
      <c r="Y83" s="261">
        <f t="shared" si="113"/>
        <v>0</v>
      </c>
      <c r="Z83" s="261">
        <f t="shared" si="113"/>
        <v>0</v>
      </c>
      <c r="AA83" s="261">
        <f t="shared" si="113"/>
        <v>0</v>
      </c>
      <c r="AB83" s="261">
        <f t="shared" si="113"/>
        <v>0</v>
      </c>
      <c r="AC83" s="261">
        <f t="shared" si="113"/>
        <v>0</v>
      </c>
      <c r="AD83" s="261">
        <f t="shared" si="113"/>
        <v>0</v>
      </c>
      <c r="AE83" s="261">
        <f t="shared" si="113"/>
        <v>0</v>
      </c>
      <c r="AF83" s="261">
        <f t="shared" si="113"/>
        <v>0</v>
      </c>
      <c r="AG83" s="261">
        <f t="shared" si="113"/>
        <v>0</v>
      </c>
      <c r="AH83" s="261">
        <f t="shared" si="113"/>
        <v>0</v>
      </c>
      <c r="AI83" s="261">
        <f t="shared" si="114"/>
        <v>0</v>
      </c>
      <c r="AJ83" s="261">
        <f t="shared" si="114"/>
        <v>0</v>
      </c>
      <c r="AK83" s="261">
        <f t="shared" si="114"/>
        <v>0</v>
      </c>
      <c r="AL83" s="261">
        <f t="shared" si="114"/>
        <v>0</v>
      </c>
      <c r="AM83" s="261">
        <f t="shared" si="114"/>
        <v>0</v>
      </c>
      <c r="AN83" s="261">
        <f t="shared" si="114"/>
        <v>0</v>
      </c>
      <c r="AO83" s="261">
        <f t="shared" si="114"/>
        <v>0</v>
      </c>
      <c r="AP83" s="261">
        <f t="shared" si="114"/>
        <v>0</v>
      </c>
      <c r="AQ83" s="261">
        <f t="shared" si="114"/>
        <v>0</v>
      </c>
      <c r="AR83" s="261">
        <f t="shared" si="114"/>
        <v>0</v>
      </c>
      <c r="AS83" s="261">
        <f t="shared" si="114"/>
        <v>0</v>
      </c>
      <c r="AT83" s="261">
        <f t="shared" si="114"/>
        <v>0</v>
      </c>
      <c r="AU83" s="261">
        <f t="shared" si="114"/>
        <v>0</v>
      </c>
      <c r="AV83" s="261">
        <f t="shared" si="114"/>
        <v>0</v>
      </c>
      <c r="AW83" s="261">
        <f t="shared" si="114"/>
        <v>0</v>
      </c>
      <c r="AX83" s="261">
        <f t="shared" si="114"/>
        <v>0</v>
      </c>
      <c r="AY83" s="261">
        <f t="shared" si="115"/>
        <v>0</v>
      </c>
      <c r="AZ83" s="261">
        <f t="shared" si="115"/>
        <v>0</v>
      </c>
      <c r="BA83" s="261">
        <f t="shared" si="115"/>
        <v>0</v>
      </c>
      <c r="BB83" s="261">
        <f t="shared" si="115"/>
        <v>0</v>
      </c>
      <c r="BC83" s="261">
        <f t="shared" si="115"/>
        <v>0</v>
      </c>
      <c r="BD83" s="261">
        <f t="shared" si="115"/>
        <v>0</v>
      </c>
      <c r="BE83" s="261">
        <f t="shared" si="115"/>
        <v>0</v>
      </c>
      <c r="BF83" s="227"/>
      <c r="BG83" s="227"/>
      <c r="BH83" s="227"/>
      <c r="BI83" s="227"/>
      <c r="BJ83" s="227"/>
      <c r="BK83" s="227"/>
      <c r="BL83" s="227"/>
      <c r="BM83" s="227"/>
      <c r="BN83" s="227"/>
      <c r="BO83" s="227"/>
    </row>
    <row r="84" spans="1:67" s="151" customFormat="1" ht="16">
      <c r="A84" s="169"/>
      <c r="B84" s="189"/>
      <c r="C84" s="269"/>
      <c r="D84" s="259" t="str">
        <f>'2 - Detailed Costs'!F47</f>
        <v>Category</v>
      </c>
      <c r="E84" s="260" t="str">
        <f>'2 - Detailed Costs'!G47</f>
        <v>Useful Life</v>
      </c>
      <c r="F84" s="240">
        <f>'2 - Detailed Costs'!E47</f>
        <v>0</v>
      </c>
      <c r="G84" s="220"/>
      <c r="H84" s="261">
        <f t="shared" si="112"/>
        <v>0</v>
      </c>
      <c r="I84" s="261">
        <f t="shared" si="112"/>
        <v>0</v>
      </c>
      <c r="J84" s="261">
        <f t="shared" si="112"/>
        <v>0</v>
      </c>
      <c r="K84" s="261">
        <f t="shared" si="112"/>
        <v>0</v>
      </c>
      <c r="L84" s="261">
        <f t="shared" si="112"/>
        <v>0</v>
      </c>
      <c r="M84" s="261">
        <f t="shared" si="112"/>
        <v>0</v>
      </c>
      <c r="N84" s="261">
        <f t="shared" si="112"/>
        <v>0</v>
      </c>
      <c r="O84" s="261">
        <f t="shared" si="112"/>
        <v>0</v>
      </c>
      <c r="P84" s="261">
        <f t="shared" si="112"/>
        <v>0</v>
      </c>
      <c r="Q84" s="261">
        <f t="shared" si="112"/>
        <v>0</v>
      </c>
      <c r="R84" s="261">
        <f t="shared" si="112"/>
        <v>0</v>
      </c>
      <c r="S84" s="261">
        <f t="shared" si="112"/>
        <v>0</v>
      </c>
      <c r="T84" s="261">
        <f t="shared" si="112"/>
        <v>0</v>
      </c>
      <c r="U84" s="261">
        <f t="shared" si="112"/>
        <v>0</v>
      </c>
      <c r="V84" s="261">
        <f t="shared" si="112"/>
        <v>0</v>
      </c>
      <c r="W84" s="261">
        <f t="shared" si="112"/>
        <v>0</v>
      </c>
      <c r="X84" s="261">
        <f t="shared" si="113"/>
        <v>0</v>
      </c>
      <c r="Y84" s="261">
        <f t="shared" si="113"/>
        <v>0</v>
      </c>
      <c r="Z84" s="261">
        <f t="shared" si="113"/>
        <v>0</v>
      </c>
      <c r="AA84" s="261">
        <f t="shared" si="113"/>
        <v>0</v>
      </c>
      <c r="AB84" s="261">
        <f t="shared" si="113"/>
        <v>0</v>
      </c>
      <c r="AC84" s="261">
        <f t="shared" si="113"/>
        <v>0</v>
      </c>
      <c r="AD84" s="261">
        <f t="shared" si="113"/>
        <v>0</v>
      </c>
      <c r="AE84" s="261">
        <f t="shared" si="113"/>
        <v>0</v>
      </c>
      <c r="AF84" s="261">
        <f t="shared" si="113"/>
        <v>0</v>
      </c>
      <c r="AG84" s="261">
        <f t="shared" si="113"/>
        <v>0</v>
      </c>
      <c r="AH84" s="261">
        <f t="shared" si="113"/>
        <v>0</v>
      </c>
      <c r="AI84" s="261">
        <f t="shared" si="114"/>
        <v>0</v>
      </c>
      <c r="AJ84" s="261">
        <f t="shared" si="114"/>
        <v>0</v>
      </c>
      <c r="AK84" s="261">
        <f t="shared" si="114"/>
        <v>0</v>
      </c>
      <c r="AL84" s="261">
        <f t="shared" si="114"/>
        <v>0</v>
      </c>
      <c r="AM84" s="261">
        <f t="shared" si="114"/>
        <v>0</v>
      </c>
      <c r="AN84" s="261">
        <f t="shared" si="114"/>
        <v>0</v>
      </c>
      <c r="AO84" s="261">
        <f t="shared" si="114"/>
        <v>0</v>
      </c>
      <c r="AP84" s="261">
        <f t="shared" si="114"/>
        <v>0</v>
      </c>
      <c r="AQ84" s="261">
        <f t="shared" si="114"/>
        <v>0</v>
      </c>
      <c r="AR84" s="261">
        <f t="shared" si="114"/>
        <v>0</v>
      </c>
      <c r="AS84" s="261">
        <f t="shared" si="114"/>
        <v>0</v>
      </c>
      <c r="AT84" s="261">
        <f t="shared" si="114"/>
        <v>0</v>
      </c>
      <c r="AU84" s="261">
        <f t="shared" si="114"/>
        <v>0</v>
      </c>
      <c r="AV84" s="261">
        <f t="shared" si="114"/>
        <v>0</v>
      </c>
      <c r="AW84" s="261">
        <f t="shared" si="114"/>
        <v>0</v>
      </c>
      <c r="AX84" s="261">
        <f t="shared" si="114"/>
        <v>0</v>
      </c>
      <c r="AY84" s="261">
        <f t="shared" si="115"/>
        <v>0</v>
      </c>
      <c r="AZ84" s="261">
        <f t="shared" si="115"/>
        <v>0</v>
      </c>
      <c r="BA84" s="261">
        <f t="shared" si="115"/>
        <v>0</v>
      </c>
      <c r="BB84" s="261">
        <f t="shared" si="115"/>
        <v>0</v>
      </c>
      <c r="BC84" s="261">
        <f t="shared" si="115"/>
        <v>0</v>
      </c>
      <c r="BD84" s="261">
        <f t="shared" si="115"/>
        <v>0</v>
      </c>
      <c r="BE84" s="261">
        <f t="shared" si="115"/>
        <v>0</v>
      </c>
      <c r="BF84" s="227"/>
      <c r="BG84" s="227"/>
      <c r="BH84" s="227"/>
      <c r="BI84" s="227"/>
      <c r="BJ84" s="227"/>
      <c r="BK84" s="227"/>
      <c r="BL84" s="227"/>
      <c r="BM84" s="227"/>
      <c r="BN84" s="227"/>
      <c r="BO84" s="227"/>
    </row>
    <row r="85" spans="1:67" s="151" customFormat="1" ht="16">
      <c r="A85" s="169"/>
      <c r="B85" s="189"/>
      <c r="C85" s="269"/>
      <c r="D85" s="259" t="str">
        <f>'2 - Detailed Costs'!F48</f>
        <v>Category</v>
      </c>
      <c r="E85" s="260" t="str">
        <f>'2 - Detailed Costs'!G48</f>
        <v>Useful Life</v>
      </c>
      <c r="F85" s="240">
        <f>'2 - Detailed Costs'!E48</f>
        <v>0</v>
      </c>
      <c r="G85" s="220"/>
      <c r="H85" s="261">
        <f t="shared" si="112"/>
        <v>0</v>
      </c>
      <c r="I85" s="261">
        <f t="shared" si="112"/>
        <v>0</v>
      </c>
      <c r="J85" s="261">
        <f t="shared" si="112"/>
        <v>0</v>
      </c>
      <c r="K85" s="261">
        <f t="shared" si="112"/>
        <v>0</v>
      </c>
      <c r="L85" s="261">
        <f t="shared" si="112"/>
        <v>0</v>
      </c>
      <c r="M85" s="261">
        <f t="shared" si="112"/>
        <v>0</v>
      </c>
      <c r="N85" s="261">
        <f t="shared" si="112"/>
        <v>0</v>
      </c>
      <c r="O85" s="261">
        <f t="shared" si="112"/>
        <v>0</v>
      </c>
      <c r="P85" s="261">
        <f t="shared" si="112"/>
        <v>0</v>
      </c>
      <c r="Q85" s="261">
        <f t="shared" si="112"/>
        <v>0</v>
      </c>
      <c r="R85" s="261">
        <f t="shared" si="112"/>
        <v>0</v>
      </c>
      <c r="S85" s="261">
        <f t="shared" si="112"/>
        <v>0</v>
      </c>
      <c r="T85" s="261">
        <f t="shared" si="112"/>
        <v>0</v>
      </c>
      <c r="U85" s="261">
        <f t="shared" si="112"/>
        <v>0</v>
      </c>
      <c r="V85" s="261">
        <f t="shared" si="112"/>
        <v>0</v>
      </c>
      <c r="W85" s="261">
        <f t="shared" si="112"/>
        <v>0</v>
      </c>
      <c r="X85" s="261">
        <f t="shared" si="113"/>
        <v>0</v>
      </c>
      <c r="Y85" s="261">
        <f t="shared" si="113"/>
        <v>0</v>
      </c>
      <c r="Z85" s="261">
        <f t="shared" si="113"/>
        <v>0</v>
      </c>
      <c r="AA85" s="261">
        <f t="shared" si="113"/>
        <v>0</v>
      </c>
      <c r="AB85" s="261">
        <f t="shared" si="113"/>
        <v>0</v>
      </c>
      <c r="AC85" s="261">
        <f t="shared" si="113"/>
        <v>0</v>
      </c>
      <c r="AD85" s="261">
        <f t="shared" si="113"/>
        <v>0</v>
      </c>
      <c r="AE85" s="261">
        <f t="shared" si="113"/>
        <v>0</v>
      </c>
      <c r="AF85" s="261">
        <f t="shared" si="113"/>
        <v>0</v>
      </c>
      <c r="AG85" s="261">
        <f t="shared" si="113"/>
        <v>0</v>
      </c>
      <c r="AH85" s="261">
        <f t="shared" si="113"/>
        <v>0</v>
      </c>
      <c r="AI85" s="261">
        <f t="shared" si="114"/>
        <v>0</v>
      </c>
      <c r="AJ85" s="261">
        <f t="shared" si="114"/>
        <v>0</v>
      </c>
      <c r="AK85" s="261">
        <f t="shared" si="114"/>
        <v>0</v>
      </c>
      <c r="AL85" s="261">
        <f t="shared" si="114"/>
        <v>0</v>
      </c>
      <c r="AM85" s="261">
        <f t="shared" si="114"/>
        <v>0</v>
      </c>
      <c r="AN85" s="261">
        <f t="shared" si="114"/>
        <v>0</v>
      </c>
      <c r="AO85" s="261">
        <f t="shared" si="114"/>
        <v>0</v>
      </c>
      <c r="AP85" s="261">
        <f t="shared" si="114"/>
        <v>0</v>
      </c>
      <c r="AQ85" s="261">
        <f t="shared" si="114"/>
        <v>0</v>
      </c>
      <c r="AR85" s="261">
        <f t="shared" si="114"/>
        <v>0</v>
      </c>
      <c r="AS85" s="261">
        <f t="shared" si="114"/>
        <v>0</v>
      </c>
      <c r="AT85" s="261">
        <f t="shared" si="114"/>
        <v>0</v>
      </c>
      <c r="AU85" s="261">
        <f t="shared" si="114"/>
        <v>0</v>
      </c>
      <c r="AV85" s="261">
        <f t="shared" si="114"/>
        <v>0</v>
      </c>
      <c r="AW85" s="261">
        <f t="shared" si="114"/>
        <v>0</v>
      </c>
      <c r="AX85" s="261">
        <f t="shared" si="114"/>
        <v>0</v>
      </c>
      <c r="AY85" s="261">
        <f t="shared" si="115"/>
        <v>0</v>
      </c>
      <c r="AZ85" s="261">
        <f t="shared" si="115"/>
        <v>0</v>
      </c>
      <c r="BA85" s="261">
        <f t="shared" si="115"/>
        <v>0</v>
      </c>
      <c r="BB85" s="261">
        <f t="shared" si="115"/>
        <v>0</v>
      </c>
      <c r="BC85" s="261">
        <f t="shared" si="115"/>
        <v>0</v>
      </c>
      <c r="BD85" s="261">
        <f t="shared" si="115"/>
        <v>0</v>
      </c>
      <c r="BE85" s="261">
        <f t="shared" si="115"/>
        <v>0</v>
      </c>
      <c r="BF85" s="227"/>
      <c r="BG85" s="227"/>
      <c r="BH85" s="227"/>
      <c r="BI85" s="227"/>
      <c r="BJ85" s="227"/>
      <c r="BK85" s="227"/>
      <c r="BL85" s="227"/>
      <c r="BM85" s="227"/>
      <c r="BN85" s="227"/>
      <c r="BO85" s="227"/>
    </row>
    <row r="86" spans="1:67" s="151" customFormat="1" ht="16">
      <c r="A86" s="169"/>
      <c r="B86" s="189"/>
      <c r="C86" s="269"/>
      <c r="D86" s="259" t="str">
        <f>'2 - Detailed Costs'!F49</f>
        <v>Category</v>
      </c>
      <c r="E86" s="260" t="str">
        <f>'2 - Detailed Costs'!G49</f>
        <v>Useful Life</v>
      </c>
      <c r="F86" s="240">
        <f>'2 - Detailed Costs'!E49</f>
        <v>0</v>
      </c>
      <c r="G86" s="220"/>
      <c r="H86" s="261">
        <f t="shared" si="112"/>
        <v>0</v>
      </c>
      <c r="I86" s="261">
        <f t="shared" si="112"/>
        <v>0</v>
      </c>
      <c r="J86" s="261">
        <f t="shared" si="112"/>
        <v>0</v>
      </c>
      <c r="K86" s="261">
        <f t="shared" si="112"/>
        <v>0</v>
      </c>
      <c r="L86" s="261">
        <f t="shared" si="112"/>
        <v>0</v>
      </c>
      <c r="M86" s="261">
        <f t="shared" si="112"/>
        <v>0</v>
      </c>
      <c r="N86" s="261">
        <f t="shared" si="112"/>
        <v>0</v>
      </c>
      <c r="O86" s="261">
        <f t="shared" si="112"/>
        <v>0</v>
      </c>
      <c r="P86" s="261">
        <f t="shared" si="112"/>
        <v>0</v>
      </c>
      <c r="Q86" s="261">
        <f t="shared" si="112"/>
        <v>0</v>
      </c>
      <c r="R86" s="261">
        <f t="shared" si="112"/>
        <v>0</v>
      </c>
      <c r="S86" s="261">
        <f t="shared" si="112"/>
        <v>0</v>
      </c>
      <c r="T86" s="261">
        <f t="shared" si="112"/>
        <v>0</v>
      </c>
      <c r="U86" s="261">
        <f t="shared" si="112"/>
        <v>0</v>
      </c>
      <c r="V86" s="261">
        <f t="shared" si="112"/>
        <v>0</v>
      </c>
      <c r="W86" s="261">
        <f t="shared" si="112"/>
        <v>0</v>
      </c>
      <c r="X86" s="261">
        <f t="shared" si="113"/>
        <v>0</v>
      </c>
      <c r="Y86" s="261">
        <f t="shared" si="113"/>
        <v>0</v>
      </c>
      <c r="Z86" s="261">
        <f t="shared" si="113"/>
        <v>0</v>
      </c>
      <c r="AA86" s="261">
        <f t="shared" si="113"/>
        <v>0</v>
      </c>
      <c r="AB86" s="261">
        <f t="shared" si="113"/>
        <v>0</v>
      </c>
      <c r="AC86" s="261">
        <f t="shared" si="113"/>
        <v>0</v>
      </c>
      <c r="AD86" s="261">
        <f t="shared" si="113"/>
        <v>0</v>
      </c>
      <c r="AE86" s="261">
        <f t="shared" si="113"/>
        <v>0</v>
      </c>
      <c r="AF86" s="261">
        <f t="shared" si="113"/>
        <v>0</v>
      </c>
      <c r="AG86" s="261">
        <f t="shared" si="113"/>
        <v>0</v>
      </c>
      <c r="AH86" s="261">
        <f t="shared" si="113"/>
        <v>0</v>
      </c>
      <c r="AI86" s="261">
        <f t="shared" si="114"/>
        <v>0</v>
      </c>
      <c r="AJ86" s="261">
        <f t="shared" si="114"/>
        <v>0</v>
      </c>
      <c r="AK86" s="261">
        <f t="shared" si="114"/>
        <v>0</v>
      </c>
      <c r="AL86" s="261">
        <f t="shared" si="114"/>
        <v>0</v>
      </c>
      <c r="AM86" s="261">
        <f t="shared" si="114"/>
        <v>0</v>
      </c>
      <c r="AN86" s="261">
        <f t="shared" si="114"/>
        <v>0</v>
      </c>
      <c r="AO86" s="261">
        <f t="shared" si="114"/>
        <v>0</v>
      </c>
      <c r="AP86" s="261">
        <f t="shared" si="114"/>
        <v>0</v>
      </c>
      <c r="AQ86" s="261">
        <f t="shared" si="114"/>
        <v>0</v>
      </c>
      <c r="AR86" s="261">
        <f t="shared" si="114"/>
        <v>0</v>
      </c>
      <c r="AS86" s="261">
        <f t="shared" si="114"/>
        <v>0</v>
      </c>
      <c r="AT86" s="261">
        <f t="shared" si="114"/>
        <v>0</v>
      </c>
      <c r="AU86" s="261">
        <f t="shared" si="114"/>
        <v>0</v>
      </c>
      <c r="AV86" s="261">
        <f t="shared" si="114"/>
        <v>0</v>
      </c>
      <c r="AW86" s="261">
        <f t="shared" si="114"/>
        <v>0</v>
      </c>
      <c r="AX86" s="261">
        <f t="shared" si="114"/>
        <v>0</v>
      </c>
      <c r="AY86" s="261">
        <f t="shared" si="115"/>
        <v>0</v>
      </c>
      <c r="AZ86" s="261">
        <f t="shared" si="115"/>
        <v>0</v>
      </c>
      <c r="BA86" s="261">
        <f t="shared" si="115"/>
        <v>0</v>
      </c>
      <c r="BB86" s="261">
        <f t="shared" si="115"/>
        <v>0</v>
      </c>
      <c r="BC86" s="261">
        <f t="shared" si="115"/>
        <v>0</v>
      </c>
      <c r="BD86" s="261">
        <f t="shared" si="115"/>
        <v>0</v>
      </c>
      <c r="BE86" s="261">
        <f t="shared" si="115"/>
        <v>0</v>
      </c>
      <c r="BF86" s="227"/>
      <c r="BG86" s="227"/>
      <c r="BH86" s="227"/>
      <c r="BI86" s="227"/>
      <c r="BJ86" s="227"/>
      <c r="BK86" s="227"/>
      <c r="BL86" s="227"/>
      <c r="BM86" s="227"/>
      <c r="BN86" s="227"/>
      <c r="BO86" s="227"/>
    </row>
    <row r="87" spans="1:67" s="151" customFormat="1" ht="16">
      <c r="A87" s="169"/>
      <c r="B87" s="189"/>
      <c r="C87" s="269"/>
      <c r="D87" s="259" t="str">
        <f>'2 - Detailed Costs'!F50</f>
        <v>Category</v>
      </c>
      <c r="E87" s="260" t="str">
        <f>'2 - Detailed Costs'!G50</f>
        <v>Useful Life</v>
      </c>
      <c r="F87" s="240">
        <f>'2 - Detailed Costs'!E50</f>
        <v>0</v>
      </c>
      <c r="G87" s="220"/>
      <c r="H87" s="261">
        <f t="shared" si="112"/>
        <v>0</v>
      </c>
      <c r="I87" s="261">
        <f t="shared" si="112"/>
        <v>0</v>
      </c>
      <c r="J87" s="261">
        <f t="shared" si="112"/>
        <v>0</v>
      </c>
      <c r="K87" s="261">
        <f t="shared" si="112"/>
        <v>0</v>
      </c>
      <c r="L87" s="261">
        <f t="shared" si="112"/>
        <v>0</v>
      </c>
      <c r="M87" s="261">
        <f t="shared" si="112"/>
        <v>0</v>
      </c>
      <c r="N87" s="261">
        <f t="shared" si="112"/>
        <v>0</v>
      </c>
      <c r="O87" s="261">
        <f t="shared" si="112"/>
        <v>0</v>
      </c>
      <c r="P87" s="261">
        <f t="shared" si="112"/>
        <v>0</v>
      </c>
      <c r="Q87" s="261">
        <f t="shared" si="112"/>
        <v>0</v>
      </c>
      <c r="R87" s="261">
        <f t="shared" si="112"/>
        <v>0</v>
      </c>
      <c r="S87" s="261">
        <f t="shared" si="112"/>
        <v>0</v>
      </c>
      <c r="T87" s="261">
        <f t="shared" si="112"/>
        <v>0</v>
      </c>
      <c r="U87" s="261">
        <f t="shared" si="112"/>
        <v>0</v>
      </c>
      <c r="V87" s="261">
        <f t="shared" si="112"/>
        <v>0</v>
      </c>
      <c r="W87" s="261">
        <f t="shared" si="112"/>
        <v>0</v>
      </c>
      <c r="X87" s="261">
        <f t="shared" si="113"/>
        <v>0</v>
      </c>
      <c r="Y87" s="261">
        <f t="shared" si="113"/>
        <v>0</v>
      </c>
      <c r="Z87" s="261">
        <f t="shared" si="113"/>
        <v>0</v>
      </c>
      <c r="AA87" s="261">
        <f t="shared" si="113"/>
        <v>0</v>
      </c>
      <c r="AB87" s="261">
        <f t="shared" si="113"/>
        <v>0</v>
      </c>
      <c r="AC87" s="261">
        <f t="shared" si="113"/>
        <v>0</v>
      </c>
      <c r="AD87" s="261">
        <f t="shared" si="113"/>
        <v>0</v>
      </c>
      <c r="AE87" s="261">
        <f t="shared" si="113"/>
        <v>0</v>
      </c>
      <c r="AF87" s="261">
        <f t="shared" si="113"/>
        <v>0</v>
      </c>
      <c r="AG87" s="261">
        <f t="shared" si="113"/>
        <v>0</v>
      </c>
      <c r="AH87" s="261">
        <f t="shared" si="113"/>
        <v>0</v>
      </c>
      <c r="AI87" s="261">
        <f t="shared" si="114"/>
        <v>0</v>
      </c>
      <c r="AJ87" s="261">
        <f t="shared" si="114"/>
        <v>0</v>
      </c>
      <c r="AK87" s="261">
        <f t="shared" si="114"/>
        <v>0</v>
      </c>
      <c r="AL87" s="261">
        <f t="shared" si="114"/>
        <v>0</v>
      </c>
      <c r="AM87" s="261">
        <f t="shared" si="114"/>
        <v>0</v>
      </c>
      <c r="AN87" s="261">
        <f t="shared" si="114"/>
        <v>0</v>
      </c>
      <c r="AO87" s="261">
        <f t="shared" si="114"/>
        <v>0</v>
      </c>
      <c r="AP87" s="261">
        <f t="shared" si="114"/>
        <v>0</v>
      </c>
      <c r="AQ87" s="261">
        <f t="shared" si="114"/>
        <v>0</v>
      </c>
      <c r="AR87" s="261">
        <f t="shared" si="114"/>
        <v>0</v>
      </c>
      <c r="AS87" s="261">
        <f t="shared" si="114"/>
        <v>0</v>
      </c>
      <c r="AT87" s="261">
        <f t="shared" si="114"/>
        <v>0</v>
      </c>
      <c r="AU87" s="261">
        <f t="shared" si="114"/>
        <v>0</v>
      </c>
      <c r="AV87" s="261">
        <f t="shared" si="114"/>
        <v>0</v>
      </c>
      <c r="AW87" s="261">
        <f t="shared" si="114"/>
        <v>0</v>
      </c>
      <c r="AX87" s="261">
        <f t="shared" si="114"/>
        <v>0</v>
      </c>
      <c r="AY87" s="261">
        <f t="shared" si="115"/>
        <v>0</v>
      </c>
      <c r="AZ87" s="261">
        <f t="shared" si="115"/>
        <v>0</v>
      </c>
      <c r="BA87" s="261">
        <f t="shared" si="115"/>
        <v>0</v>
      </c>
      <c r="BB87" s="261">
        <f t="shared" si="115"/>
        <v>0</v>
      </c>
      <c r="BC87" s="261">
        <f t="shared" si="115"/>
        <v>0</v>
      </c>
      <c r="BD87" s="261">
        <f t="shared" si="115"/>
        <v>0</v>
      </c>
      <c r="BE87" s="261">
        <f t="shared" si="115"/>
        <v>0</v>
      </c>
      <c r="BF87" s="227"/>
      <c r="BG87" s="227"/>
      <c r="BH87" s="227"/>
      <c r="BI87" s="227"/>
      <c r="BJ87" s="227"/>
      <c r="BK87" s="227"/>
      <c r="BL87" s="227"/>
      <c r="BM87" s="227"/>
      <c r="BN87" s="227"/>
      <c r="BO87" s="227"/>
    </row>
    <row r="88" spans="1:67" s="151" customFormat="1" ht="16">
      <c r="A88" s="169"/>
      <c r="B88" s="189"/>
      <c r="C88" s="269"/>
      <c r="D88" s="270"/>
      <c r="E88" s="260"/>
      <c r="F88" s="240"/>
      <c r="G88" s="220"/>
      <c r="H88" s="261"/>
      <c r="I88" s="261"/>
      <c r="J88" s="261"/>
      <c r="K88" s="261"/>
      <c r="L88" s="261"/>
      <c r="M88" s="261"/>
      <c r="N88" s="261"/>
      <c r="O88" s="261"/>
      <c r="P88" s="261"/>
      <c r="Q88" s="261"/>
      <c r="R88" s="261"/>
      <c r="S88" s="261"/>
      <c r="T88" s="261"/>
      <c r="U88" s="261"/>
      <c r="V88" s="261"/>
      <c r="W88" s="261"/>
      <c r="X88" s="261"/>
      <c r="Y88" s="261"/>
      <c r="Z88" s="261"/>
      <c r="AA88" s="261"/>
      <c r="AB88" s="261"/>
      <c r="AC88" s="261"/>
      <c r="AD88" s="261"/>
      <c r="AE88" s="261"/>
      <c r="AF88" s="261"/>
      <c r="AG88" s="261"/>
      <c r="AH88" s="261"/>
      <c r="AI88" s="261"/>
      <c r="AJ88" s="261"/>
      <c r="AK88" s="261"/>
      <c r="AL88" s="261"/>
      <c r="AM88" s="261"/>
      <c r="AN88" s="261"/>
      <c r="AO88" s="261"/>
      <c r="AP88" s="261"/>
      <c r="AQ88" s="261"/>
      <c r="AR88" s="261"/>
      <c r="AS88" s="261"/>
      <c r="AT88" s="261"/>
      <c r="AU88" s="261"/>
      <c r="AV88" s="261"/>
      <c r="AW88" s="261"/>
      <c r="AX88" s="261"/>
      <c r="AY88" s="261"/>
      <c r="AZ88" s="261"/>
      <c r="BA88" s="261"/>
      <c r="BB88" s="261"/>
      <c r="BC88" s="261"/>
      <c r="BD88" s="261"/>
      <c r="BE88" s="261"/>
      <c r="BF88" s="227"/>
      <c r="BG88" s="227"/>
      <c r="BH88" s="227"/>
      <c r="BI88" s="227"/>
      <c r="BJ88" s="227"/>
      <c r="BK88" s="227"/>
      <c r="BL88" s="227"/>
      <c r="BM88" s="227"/>
      <c r="BN88" s="227"/>
      <c r="BO88" s="227"/>
    </row>
    <row r="89" spans="1:67" s="151" customFormat="1" ht="16">
      <c r="A89" s="169"/>
      <c r="B89" s="189"/>
      <c r="C89" s="269"/>
      <c r="D89" s="270"/>
      <c r="E89" s="260"/>
      <c r="F89" s="240"/>
      <c r="G89" s="220"/>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1"/>
      <c r="AI89" s="261"/>
      <c r="AJ89" s="261"/>
      <c r="AK89" s="261"/>
      <c r="AL89" s="261"/>
      <c r="AM89" s="261"/>
      <c r="AN89" s="261"/>
      <c r="AO89" s="261"/>
      <c r="AP89" s="261"/>
      <c r="AQ89" s="261"/>
      <c r="AR89" s="261"/>
      <c r="AS89" s="261"/>
      <c r="AT89" s="261"/>
      <c r="AU89" s="261"/>
      <c r="AV89" s="261"/>
      <c r="AW89" s="261"/>
      <c r="AX89" s="261"/>
      <c r="AY89" s="261"/>
      <c r="AZ89" s="261"/>
      <c r="BA89" s="261"/>
      <c r="BB89" s="261"/>
      <c r="BC89" s="261"/>
      <c r="BD89" s="261"/>
      <c r="BE89" s="261"/>
      <c r="BF89" s="227"/>
      <c r="BG89" s="227"/>
      <c r="BH89" s="227"/>
      <c r="BI89" s="227"/>
      <c r="BJ89" s="227"/>
      <c r="BK89" s="227"/>
      <c r="BL89" s="227"/>
      <c r="BM89" s="227"/>
      <c r="BN89" s="227"/>
      <c r="BO89" s="227"/>
    </row>
    <row r="90" spans="1:67" s="151" customFormat="1" ht="16">
      <c r="A90" s="169"/>
      <c r="B90" s="189"/>
      <c r="C90" s="269"/>
      <c r="D90" s="154"/>
      <c r="E90" s="260"/>
      <c r="F90" s="240"/>
      <c r="G90" s="222"/>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H90" s="261"/>
      <c r="AI90" s="261"/>
      <c r="AJ90" s="261"/>
      <c r="AK90" s="261"/>
      <c r="AL90" s="261"/>
      <c r="AM90" s="261"/>
      <c r="AN90" s="261"/>
      <c r="AO90" s="261"/>
      <c r="AP90" s="261"/>
      <c r="AQ90" s="261"/>
      <c r="AR90" s="261"/>
      <c r="AS90" s="261"/>
      <c r="AT90" s="261"/>
      <c r="AU90" s="261"/>
      <c r="AV90" s="261"/>
      <c r="AW90" s="261"/>
      <c r="AX90" s="261"/>
      <c r="AY90" s="261"/>
      <c r="AZ90" s="261"/>
      <c r="BA90" s="261"/>
      <c r="BB90" s="261"/>
      <c r="BC90" s="261"/>
      <c r="BD90" s="261"/>
      <c r="BE90" s="261"/>
    </row>
    <row r="91" spans="1:67" s="151" customFormat="1" ht="16">
      <c r="A91" s="169"/>
      <c r="B91" s="189"/>
      <c r="C91" s="215"/>
      <c r="D91" s="232"/>
      <c r="E91" s="260"/>
      <c r="F91" s="240"/>
      <c r="G91" s="262"/>
      <c r="H91" s="262"/>
      <c r="I91" s="262"/>
      <c r="J91" s="262"/>
      <c r="K91" s="262"/>
      <c r="L91" s="262"/>
      <c r="M91" s="262"/>
      <c r="N91" s="262"/>
      <c r="O91" s="262"/>
      <c r="P91" s="262"/>
      <c r="Q91" s="262"/>
      <c r="R91" s="262"/>
      <c r="S91" s="262"/>
      <c r="T91" s="262"/>
      <c r="U91" s="262"/>
      <c r="V91" s="262"/>
      <c r="W91" s="262"/>
      <c r="X91" s="262"/>
      <c r="Y91" s="262"/>
      <c r="Z91" s="262"/>
      <c r="AA91" s="262"/>
      <c r="AB91" s="262"/>
      <c r="AC91" s="262"/>
      <c r="AD91" s="262"/>
      <c r="AE91" s="262"/>
      <c r="AF91" s="262"/>
      <c r="AG91" s="262"/>
      <c r="AH91" s="262"/>
      <c r="AI91" s="262"/>
      <c r="AJ91" s="262"/>
      <c r="AK91" s="262"/>
      <c r="AL91" s="262"/>
      <c r="AM91" s="262"/>
      <c r="AN91" s="262"/>
      <c r="AO91" s="262"/>
      <c r="AP91" s="262"/>
      <c r="AQ91" s="262"/>
      <c r="AR91" s="262"/>
      <c r="AS91" s="262"/>
      <c r="AT91" s="262"/>
      <c r="AU91" s="262"/>
      <c r="AV91" s="262"/>
      <c r="AW91" s="262"/>
      <c r="AX91" s="262"/>
      <c r="AY91" s="262"/>
      <c r="AZ91" s="262"/>
      <c r="BA91" s="262"/>
      <c r="BB91" s="262"/>
      <c r="BC91" s="262"/>
      <c r="BD91" s="262"/>
      <c r="BE91" s="262"/>
      <c r="BF91" s="262"/>
      <c r="BG91" s="262"/>
      <c r="BH91" s="262"/>
      <c r="BI91" s="262"/>
      <c r="BJ91" s="262"/>
      <c r="BK91" s="262"/>
      <c r="BL91" s="262"/>
      <c r="BM91" s="262"/>
      <c r="BN91" s="262"/>
      <c r="BO91" s="262"/>
    </row>
    <row r="92" spans="1:67" s="151" customFormat="1" ht="16">
      <c r="A92" s="169"/>
      <c r="B92" s="189"/>
      <c r="C92" s="151" t="s">
        <v>22</v>
      </c>
      <c r="D92" s="232"/>
      <c r="E92" s="260"/>
      <c r="F92" s="240"/>
      <c r="G92" s="262"/>
      <c r="H92" s="262"/>
      <c r="I92" s="262"/>
      <c r="J92" s="262"/>
      <c r="K92" s="262"/>
      <c r="L92" s="262"/>
      <c r="M92" s="262"/>
      <c r="N92" s="262"/>
      <c r="O92" s="262"/>
      <c r="P92" s="262"/>
      <c r="Q92" s="262"/>
      <c r="R92" s="262"/>
      <c r="S92" s="262"/>
      <c r="T92" s="262"/>
      <c r="U92" s="262"/>
      <c r="V92" s="262"/>
      <c r="W92" s="262"/>
      <c r="X92" s="262"/>
      <c r="Y92" s="262"/>
      <c r="Z92" s="262"/>
      <c r="AA92" s="262"/>
      <c r="AB92" s="262"/>
      <c r="AC92" s="262"/>
      <c r="AD92" s="262"/>
      <c r="AE92" s="262"/>
      <c r="AF92" s="262"/>
      <c r="AG92" s="262"/>
      <c r="AH92" s="262"/>
      <c r="AI92" s="262"/>
      <c r="AJ92" s="262"/>
      <c r="AK92" s="262"/>
      <c r="AL92" s="262"/>
      <c r="AM92" s="262"/>
      <c r="AN92" s="262"/>
      <c r="AO92" s="262"/>
      <c r="AP92" s="262"/>
      <c r="AQ92" s="262"/>
      <c r="AR92" s="262"/>
      <c r="AS92" s="262"/>
      <c r="AT92" s="262"/>
      <c r="AU92" s="262"/>
      <c r="AV92" s="262"/>
      <c r="AW92" s="262"/>
      <c r="AX92" s="262"/>
      <c r="AY92" s="262"/>
      <c r="AZ92" s="262"/>
      <c r="BA92" s="262"/>
      <c r="BB92" s="262"/>
      <c r="BC92" s="262"/>
      <c r="BD92" s="262"/>
      <c r="BE92" s="262"/>
      <c r="BF92" s="262"/>
      <c r="BG92" s="262"/>
      <c r="BH92" s="262"/>
      <c r="BI92" s="262"/>
      <c r="BJ92" s="262"/>
      <c r="BK92" s="262"/>
      <c r="BL92" s="262"/>
      <c r="BM92" s="262"/>
      <c r="BN92" s="262"/>
      <c r="BO92" s="262"/>
    </row>
    <row r="93" spans="1:67" s="151" customFormat="1" ht="16">
      <c r="A93" s="169"/>
      <c r="B93" s="189"/>
      <c r="D93" s="256" t="str">
        <f>'2 - Detailed Costs'!F36</f>
        <v>Cost Category</v>
      </c>
      <c r="E93" s="256" t="s">
        <v>63</v>
      </c>
      <c r="F93" s="257" t="s">
        <v>30</v>
      </c>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c r="AJ93" s="262"/>
      <c r="AK93" s="262"/>
      <c r="AL93" s="262"/>
      <c r="AM93" s="262"/>
      <c r="AN93" s="262"/>
      <c r="AO93" s="262"/>
      <c r="AP93" s="262"/>
      <c r="AQ93" s="262"/>
      <c r="AR93" s="262"/>
      <c r="AS93" s="262"/>
      <c r="AT93" s="262"/>
      <c r="AU93" s="262"/>
      <c r="AV93" s="262"/>
      <c r="AW93" s="262"/>
      <c r="AX93" s="262"/>
      <c r="AY93" s="262"/>
      <c r="AZ93" s="262"/>
      <c r="BA93" s="262"/>
      <c r="BB93" s="262"/>
      <c r="BC93" s="262"/>
      <c r="BD93" s="262"/>
      <c r="BE93" s="262"/>
      <c r="BF93" s="262"/>
      <c r="BG93" s="262"/>
      <c r="BH93" s="262"/>
      <c r="BI93" s="262"/>
      <c r="BJ93" s="262"/>
      <c r="BK93" s="262"/>
      <c r="BL93" s="262"/>
      <c r="BM93" s="262"/>
      <c r="BN93" s="262"/>
      <c r="BO93" s="262"/>
    </row>
    <row r="94" spans="1:67" s="151" customFormat="1" ht="16">
      <c r="A94" s="169"/>
      <c r="B94" s="189"/>
      <c r="C94" s="215"/>
      <c r="D94" s="264" t="str">
        <f>'2 - Detailed Costs'!F37</f>
        <v>Category</v>
      </c>
      <c r="E94" s="265">
        <f>IF(ISERROR('1 - Inputs'!$E$14-(((ROUNDDOWN('1 - Inputs'!$E$14/E74,0))*E74)+'1 - Inputs'!$E$30))=TRUE,0,'1 - Inputs'!$E$14-(((ROUNDDOWN('1 - Inputs'!$E$14/'6 - Analysis Years'!E74,0))*E74)+'1 - Inputs'!$E$30))</f>
        <v>0</v>
      </c>
      <c r="F94" s="266">
        <f>IF(E94&gt;0,E94/E74*F74,0)</f>
        <v>0</v>
      </c>
      <c r="G94" s="262"/>
      <c r="H94" s="262"/>
      <c r="I94" s="262"/>
      <c r="J94" s="262"/>
      <c r="K94" s="262"/>
      <c r="L94" s="262"/>
      <c r="M94" s="262"/>
      <c r="N94" s="262"/>
      <c r="O94" s="262"/>
      <c r="P94" s="262"/>
      <c r="Q94" s="262"/>
      <c r="R94" s="262"/>
      <c r="S94" s="262"/>
      <c r="T94" s="262"/>
      <c r="U94" s="262"/>
      <c r="V94" s="262"/>
      <c r="W94" s="262"/>
      <c r="X94" s="262"/>
      <c r="Y94" s="262"/>
      <c r="Z94" s="262"/>
      <c r="AA94" s="262"/>
      <c r="AB94" s="262"/>
      <c r="AC94" s="262"/>
      <c r="AD94" s="262"/>
      <c r="AE94" s="262"/>
      <c r="AF94" s="262"/>
      <c r="AG94" s="262"/>
      <c r="AH94" s="262"/>
      <c r="AI94" s="262"/>
      <c r="AJ94" s="262"/>
      <c r="AK94" s="262"/>
      <c r="AL94" s="262"/>
      <c r="AM94" s="262"/>
      <c r="AN94" s="262"/>
      <c r="AO94" s="262"/>
      <c r="AP94" s="262"/>
      <c r="AQ94" s="262"/>
      <c r="AR94" s="262"/>
      <c r="AS94" s="262"/>
      <c r="AT94" s="262"/>
      <c r="AU94" s="262"/>
      <c r="AV94" s="262"/>
      <c r="AW94" s="262"/>
      <c r="AX94" s="262"/>
      <c r="AY94" s="262"/>
      <c r="AZ94" s="262"/>
      <c r="BA94" s="262"/>
      <c r="BB94" s="262"/>
      <c r="BC94" s="262"/>
      <c r="BD94" s="262"/>
      <c r="BE94" s="262">
        <f>F94</f>
        <v>0</v>
      </c>
      <c r="BF94" s="262"/>
      <c r="BG94" s="262"/>
      <c r="BH94" s="262"/>
      <c r="BI94" s="262"/>
      <c r="BJ94" s="262"/>
      <c r="BK94" s="262"/>
      <c r="BL94" s="262"/>
      <c r="BM94" s="262"/>
      <c r="BN94" s="262"/>
      <c r="BO94" s="262"/>
    </row>
    <row r="95" spans="1:67" s="151" customFormat="1" ht="16">
      <c r="A95" s="169"/>
      <c r="B95" s="189"/>
      <c r="C95" s="215"/>
      <c r="D95" s="264" t="str">
        <f>'2 - Detailed Costs'!F38</f>
        <v>Category</v>
      </c>
      <c r="E95" s="265">
        <f>IF(ISERROR('1 - Inputs'!$E$14-(((ROUNDDOWN('1 - Inputs'!$E$14/E75,0))*E75)+'1 - Inputs'!$E$23))=TRUE,0,'1 - Inputs'!$E$14-(((ROUNDDOWN('1 - Inputs'!$E$14/'6 - Analysis Years'!E75,0))*E75)+'1 - Inputs'!$E$23))</f>
        <v>0</v>
      </c>
      <c r="F95" s="266">
        <f t="shared" ref="F95:F107" si="116">IF(E95&gt;0,E95/E75*F75,0)</f>
        <v>0</v>
      </c>
      <c r="G95" s="262"/>
      <c r="H95" s="262"/>
      <c r="I95" s="262"/>
      <c r="J95" s="262"/>
      <c r="K95" s="262"/>
      <c r="L95" s="262"/>
      <c r="M95" s="262"/>
      <c r="N95" s="262"/>
      <c r="O95" s="262"/>
      <c r="P95" s="262"/>
      <c r="Q95" s="262"/>
      <c r="R95" s="262"/>
      <c r="S95" s="262"/>
      <c r="T95" s="262"/>
      <c r="U95" s="262"/>
      <c r="V95" s="262"/>
      <c r="W95" s="262"/>
      <c r="X95" s="262"/>
      <c r="Y95" s="262"/>
      <c r="Z95" s="262"/>
      <c r="AA95" s="262"/>
      <c r="AB95" s="262"/>
      <c r="AC95" s="262"/>
      <c r="AD95" s="262"/>
      <c r="AE95" s="262"/>
      <c r="AF95" s="262"/>
      <c r="AG95" s="262"/>
      <c r="AH95" s="262"/>
      <c r="AI95" s="262"/>
      <c r="AJ95" s="262"/>
      <c r="AK95" s="262"/>
      <c r="AL95" s="262"/>
      <c r="AM95" s="262"/>
      <c r="AN95" s="262"/>
      <c r="AO95" s="262"/>
      <c r="AP95" s="262"/>
      <c r="AQ95" s="262"/>
      <c r="AR95" s="262"/>
      <c r="AS95" s="262"/>
      <c r="AT95" s="262"/>
      <c r="AU95" s="262"/>
      <c r="AV95" s="262"/>
      <c r="AW95" s="262"/>
      <c r="AX95" s="262"/>
      <c r="AY95" s="262"/>
      <c r="AZ95" s="262"/>
      <c r="BA95" s="262"/>
      <c r="BB95" s="262"/>
      <c r="BC95" s="262"/>
      <c r="BD95" s="262"/>
      <c r="BE95" s="262">
        <f t="shared" ref="BE95:BE107" si="117">F95</f>
        <v>0</v>
      </c>
      <c r="BF95" s="262"/>
      <c r="BG95" s="262"/>
      <c r="BH95" s="262"/>
      <c r="BI95" s="262"/>
      <c r="BJ95" s="262"/>
      <c r="BK95" s="262"/>
      <c r="BL95" s="262"/>
      <c r="BM95" s="262"/>
      <c r="BN95" s="262"/>
      <c r="BO95" s="262"/>
    </row>
    <row r="96" spans="1:67" s="151" customFormat="1" ht="16">
      <c r="A96" s="169"/>
      <c r="B96" s="189"/>
      <c r="C96" s="215"/>
      <c r="D96" s="264" t="str">
        <f>'2 - Detailed Costs'!F39</f>
        <v>Category</v>
      </c>
      <c r="E96" s="265">
        <f>IF(ISERROR('1 - Inputs'!$E$14-(((ROUNDDOWN('1 - Inputs'!$E$14/E76,0))*E76)+'1 - Inputs'!$E$23))=TRUE,0,'1 - Inputs'!$E$14-(((ROUNDDOWN('1 - Inputs'!$E$14/'6 - Analysis Years'!E76,0))*E76)+'1 - Inputs'!$E$23))</f>
        <v>0</v>
      </c>
      <c r="F96" s="266">
        <f t="shared" si="116"/>
        <v>0</v>
      </c>
      <c r="G96" s="262"/>
      <c r="H96" s="262"/>
      <c r="I96" s="262"/>
      <c r="J96" s="262"/>
      <c r="K96" s="262"/>
      <c r="L96" s="262"/>
      <c r="M96" s="262"/>
      <c r="N96" s="262"/>
      <c r="O96" s="262"/>
      <c r="P96" s="262"/>
      <c r="Q96" s="262"/>
      <c r="R96" s="262"/>
      <c r="S96" s="262"/>
      <c r="T96" s="262"/>
      <c r="U96" s="262"/>
      <c r="V96" s="262"/>
      <c r="W96" s="262"/>
      <c r="X96" s="262"/>
      <c r="Y96" s="262"/>
      <c r="Z96" s="262"/>
      <c r="AA96" s="262"/>
      <c r="AB96" s="262"/>
      <c r="AC96" s="262"/>
      <c r="AD96" s="262"/>
      <c r="AE96" s="262"/>
      <c r="AF96" s="262"/>
      <c r="AG96" s="262"/>
      <c r="AH96" s="262"/>
      <c r="AI96" s="262"/>
      <c r="AJ96" s="262"/>
      <c r="AK96" s="262"/>
      <c r="AL96" s="262"/>
      <c r="AM96" s="262"/>
      <c r="AN96" s="262"/>
      <c r="AO96" s="262"/>
      <c r="AP96" s="262"/>
      <c r="AQ96" s="262"/>
      <c r="AR96" s="262"/>
      <c r="AS96" s="262"/>
      <c r="AT96" s="262"/>
      <c r="AU96" s="262"/>
      <c r="AV96" s="262"/>
      <c r="AW96" s="262"/>
      <c r="AX96" s="262"/>
      <c r="AY96" s="262"/>
      <c r="AZ96" s="262"/>
      <c r="BA96" s="262"/>
      <c r="BB96" s="262"/>
      <c r="BC96" s="262"/>
      <c r="BD96" s="262"/>
      <c r="BE96" s="262">
        <f t="shared" si="117"/>
        <v>0</v>
      </c>
      <c r="BF96" s="262"/>
      <c r="BG96" s="262"/>
      <c r="BH96" s="262"/>
      <c r="BI96" s="262"/>
      <c r="BJ96" s="262"/>
      <c r="BK96" s="262"/>
      <c r="BL96" s="262"/>
      <c r="BM96" s="262"/>
      <c r="BN96" s="262"/>
      <c r="BO96" s="262"/>
    </row>
    <row r="97" spans="1:67" s="151" customFormat="1" ht="16">
      <c r="A97" s="169"/>
      <c r="B97" s="189"/>
      <c r="C97" s="215"/>
      <c r="D97" s="264" t="str">
        <f>'2 - Detailed Costs'!F40</f>
        <v>Category</v>
      </c>
      <c r="E97" s="265">
        <f>IF(ISERROR('1 - Inputs'!$E$14-(((ROUNDDOWN('1 - Inputs'!$E$14/E77,0))*E77)+'1 - Inputs'!$E$23))=TRUE,0,'1 - Inputs'!$E$14-(((ROUNDDOWN('1 - Inputs'!$E$14/'6 - Analysis Years'!E77,0))*E77)+'1 - Inputs'!$E$23))</f>
        <v>0</v>
      </c>
      <c r="F97" s="266">
        <f t="shared" si="116"/>
        <v>0</v>
      </c>
      <c r="G97" s="262"/>
      <c r="H97" s="262"/>
      <c r="I97" s="262"/>
      <c r="J97" s="262"/>
      <c r="K97" s="262"/>
      <c r="L97" s="262"/>
      <c r="M97" s="262"/>
      <c r="N97" s="262"/>
      <c r="O97" s="262"/>
      <c r="P97" s="262"/>
      <c r="Q97" s="262"/>
      <c r="R97" s="262"/>
      <c r="S97" s="262"/>
      <c r="T97" s="262"/>
      <c r="U97" s="262"/>
      <c r="V97" s="262"/>
      <c r="W97" s="262"/>
      <c r="X97" s="262"/>
      <c r="Y97" s="262"/>
      <c r="Z97" s="262"/>
      <c r="AA97" s="262"/>
      <c r="AB97" s="262"/>
      <c r="AC97" s="262"/>
      <c r="AD97" s="262"/>
      <c r="AE97" s="262"/>
      <c r="AF97" s="262"/>
      <c r="AG97" s="262"/>
      <c r="AH97" s="262"/>
      <c r="AI97" s="262"/>
      <c r="AJ97" s="262"/>
      <c r="AK97" s="262"/>
      <c r="AL97" s="262"/>
      <c r="AM97" s="262"/>
      <c r="AN97" s="262"/>
      <c r="AO97" s="262"/>
      <c r="AP97" s="262"/>
      <c r="AQ97" s="262"/>
      <c r="AR97" s="262"/>
      <c r="AS97" s="262"/>
      <c r="AT97" s="262"/>
      <c r="AU97" s="262"/>
      <c r="AV97" s="262"/>
      <c r="AW97" s="262"/>
      <c r="AX97" s="262"/>
      <c r="AY97" s="262"/>
      <c r="AZ97" s="262"/>
      <c r="BA97" s="262"/>
      <c r="BB97" s="262"/>
      <c r="BC97" s="262"/>
      <c r="BD97" s="262"/>
      <c r="BE97" s="262">
        <f t="shared" si="117"/>
        <v>0</v>
      </c>
      <c r="BF97" s="262"/>
      <c r="BG97" s="262"/>
      <c r="BH97" s="262"/>
      <c r="BI97" s="262"/>
      <c r="BJ97" s="262"/>
      <c r="BK97" s="262"/>
      <c r="BL97" s="262"/>
      <c r="BM97" s="262"/>
      <c r="BN97" s="262"/>
      <c r="BO97" s="262"/>
    </row>
    <row r="98" spans="1:67" s="151" customFormat="1" ht="16">
      <c r="A98" s="169"/>
      <c r="B98" s="189"/>
      <c r="C98" s="215"/>
      <c r="D98" s="264" t="str">
        <f>'2 - Detailed Costs'!F41</f>
        <v>Category</v>
      </c>
      <c r="E98" s="265">
        <f>IF(ISERROR('1 - Inputs'!$E$14-(((ROUNDDOWN('1 - Inputs'!$E$14/E78,0))*E78)+'1 - Inputs'!$E$23))=TRUE,0,'1 - Inputs'!$E$14-(((ROUNDDOWN('1 - Inputs'!$E$14/'6 - Analysis Years'!E78,0))*E78)+'1 - Inputs'!$E$23))</f>
        <v>0</v>
      </c>
      <c r="F98" s="266">
        <f t="shared" si="116"/>
        <v>0</v>
      </c>
      <c r="G98" s="262"/>
      <c r="H98" s="262"/>
      <c r="I98" s="262"/>
      <c r="J98" s="262"/>
      <c r="K98" s="262"/>
      <c r="L98" s="262"/>
      <c r="M98" s="262"/>
      <c r="N98" s="262"/>
      <c r="O98" s="262"/>
      <c r="P98" s="262"/>
      <c r="Q98" s="262"/>
      <c r="R98" s="262"/>
      <c r="S98" s="262"/>
      <c r="T98" s="262"/>
      <c r="U98" s="262"/>
      <c r="V98" s="262"/>
      <c r="W98" s="262"/>
      <c r="X98" s="262"/>
      <c r="Y98" s="262"/>
      <c r="Z98" s="262"/>
      <c r="AA98" s="262"/>
      <c r="AB98" s="262"/>
      <c r="AC98" s="262"/>
      <c r="AD98" s="262"/>
      <c r="AE98" s="262"/>
      <c r="AF98" s="262"/>
      <c r="AG98" s="262"/>
      <c r="AH98" s="262"/>
      <c r="AI98" s="262"/>
      <c r="AJ98" s="262"/>
      <c r="AK98" s="262"/>
      <c r="AL98" s="262"/>
      <c r="AM98" s="262"/>
      <c r="AN98" s="262"/>
      <c r="AO98" s="262"/>
      <c r="AP98" s="262"/>
      <c r="AQ98" s="262"/>
      <c r="AR98" s="262"/>
      <c r="AS98" s="262"/>
      <c r="AT98" s="262"/>
      <c r="AU98" s="262"/>
      <c r="AV98" s="262"/>
      <c r="AW98" s="262"/>
      <c r="AX98" s="262"/>
      <c r="AY98" s="262"/>
      <c r="AZ98" s="262"/>
      <c r="BA98" s="262"/>
      <c r="BB98" s="262"/>
      <c r="BC98" s="262"/>
      <c r="BD98" s="262"/>
      <c r="BE98" s="262">
        <f t="shared" si="117"/>
        <v>0</v>
      </c>
      <c r="BF98" s="262"/>
      <c r="BG98" s="262"/>
      <c r="BH98" s="262"/>
      <c r="BI98" s="262"/>
      <c r="BJ98" s="262"/>
      <c r="BK98" s="262"/>
      <c r="BL98" s="262"/>
      <c r="BM98" s="262"/>
      <c r="BN98" s="262"/>
      <c r="BO98" s="262"/>
    </row>
    <row r="99" spans="1:67" s="151" customFormat="1" ht="16">
      <c r="A99" s="169"/>
      <c r="B99" s="189"/>
      <c r="C99" s="215"/>
      <c r="D99" s="264" t="str">
        <f>'2 - Detailed Costs'!F42</f>
        <v>Category</v>
      </c>
      <c r="E99" s="265">
        <f>IF(ISERROR('1 - Inputs'!$E$14-(((ROUNDDOWN('1 - Inputs'!$E$14/E79,0))*E79)+'1 - Inputs'!$E$23))=TRUE,0,'1 - Inputs'!$E$14-(((ROUNDDOWN('1 - Inputs'!$E$14/'6 - Analysis Years'!E79,0))*E79)+'1 - Inputs'!$E$23))</f>
        <v>0</v>
      </c>
      <c r="F99" s="266">
        <f t="shared" si="116"/>
        <v>0</v>
      </c>
      <c r="G99" s="262"/>
      <c r="H99" s="262"/>
      <c r="I99" s="262"/>
      <c r="J99" s="262"/>
      <c r="K99" s="262"/>
      <c r="L99" s="262"/>
      <c r="M99" s="262"/>
      <c r="N99" s="262"/>
      <c r="O99" s="262"/>
      <c r="P99" s="262"/>
      <c r="Q99" s="262"/>
      <c r="R99" s="262"/>
      <c r="S99" s="262"/>
      <c r="T99" s="262"/>
      <c r="U99" s="262"/>
      <c r="V99" s="262"/>
      <c r="W99" s="262"/>
      <c r="X99" s="262"/>
      <c r="Y99" s="262"/>
      <c r="Z99" s="262"/>
      <c r="AA99" s="262"/>
      <c r="AB99" s="262"/>
      <c r="AC99" s="262"/>
      <c r="AD99" s="262"/>
      <c r="AE99" s="262"/>
      <c r="AF99" s="262"/>
      <c r="AG99" s="262"/>
      <c r="AH99" s="262"/>
      <c r="AI99" s="262"/>
      <c r="AJ99" s="262"/>
      <c r="AK99" s="262"/>
      <c r="AL99" s="262"/>
      <c r="AM99" s="262"/>
      <c r="AN99" s="262"/>
      <c r="AO99" s="262"/>
      <c r="AP99" s="262"/>
      <c r="AQ99" s="262"/>
      <c r="AR99" s="262"/>
      <c r="AS99" s="262"/>
      <c r="AT99" s="262"/>
      <c r="AU99" s="262"/>
      <c r="AV99" s="262"/>
      <c r="AW99" s="262"/>
      <c r="AX99" s="262"/>
      <c r="AY99" s="262"/>
      <c r="AZ99" s="262"/>
      <c r="BA99" s="262"/>
      <c r="BB99" s="262"/>
      <c r="BC99" s="262"/>
      <c r="BD99" s="262"/>
      <c r="BE99" s="262">
        <f t="shared" si="117"/>
        <v>0</v>
      </c>
      <c r="BF99" s="262"/>
      <c r="BG99" s="262"/>
      <c r="BH99" s="262"/>
      <c r="BI99" s="262"/>
      <c r="BJ99" s="262"/>
      <c r="BK99" s="262"/>
      <c r="BL99" s="262"/>
      <c r="BM99" s="262"/>
      <c r="BN99" s="262"/>
      <c r="BO99" s="262"/>
    </row>
    <row r="100" spans="1:67" s="151" customFormat="1" ht="16">
      <c r="A100" s="169"/>
      <c r="B100" s="189"/>
      <c r="C100" s="215"/>
      <c r="D100" s="264" t="str">
        <f>'2 - Detailed Costs'!F43</f>
        <v>Category</v>
      </c>
      <c r="E100" s="265">
        <f>IF(ISERROR('1 - Inputs'!$E$14-(((ROUNDDOWN('1 - Inputs'!$E$14/E80,0))*E80)+'1 - Inputs'!$E$23))=TRUE,0,'1 - Inputs'!$E$14-(((ROUNDDOWN('1 - Inputs'!$E$14/'6 - Analysis Years'!E80,0))*E80)+'1 - Inputs'!$E$23))</f>
        <v>0</v>
      </c>
      <c r="F100" s="266">
        <f t="shared" si="116"/>
        <v>0</v>
      </c>
      <c r="G100" s="262"/>
      <c r="H100" s="262"/>
      <c r="I100" s="262"/>
      <c r="J100" s="262"/>
      <c r="K100" s="262"/>
      <c r="L100" s="262"/>
      <c r="M100" s="262"/>
      <c r="N100" s="262"/>
      <c r="O100" s="262"/>
      <c r="P100" s="262"/>
      <c r="Q100" s="262"/>
      <c r="R100" s="262"/>
      <c r="S100" s="262"/>
      <c r="T100" s="262"/>
      <c r="U100" s="262"/>
      <c r="V100" s="262"/>
      <c r="W100" s="262"/>
      <c r="X100" s="262"/>
      <c r="Y100" s="262"/>
      <c r="Z100" s="262"/>
      <c r="AA100" s="262"/>
      <c r="AB100" s="262"/>
      <c r="AC100" s="262"/>
      <c r="AD100" s="262"/>
      <c r="AE100" s="262"/>
      <c r="AF100" s="262"/>
      <c r="AG100" s="262"/>
      <c r="AH100" s="262"/>
      <c r="AI100" s="262"/>
      <c r="AJ100" s="262"/>
      <c r="AK100" s="262"/>
      <c r="AL100" s="262"/>
      <c r="AM100" s="262"/>
      <c r="AN100" s="262"/>
      <c r="AO100" s="262"/>
      <c r="AP100" s="262"/>
      <c r="AQ100" s="262"/>
      <c r="AR100" s="262"/>
      <c r="AS100" s="262"/>
      <c r="AT100" s="262"/>
      <c r="AU100" s="262"/>
      <c r="AV100" s="262"/>
      <c r="AW100" s="262"/>
      <c r="AX100" s="262"/>
      <c r="AY100" s="262"/>
      <c r="AZ100" s="262"/>
      <c r="BA100" s="262"/>
      <c r="BB100" s="262"/>
      <c r="BC100" s="262"/>
      <c r="BD100" s="262"/>
      <c r="BE100" s="262">
        <f t="shared" si="117"/>
        <v>0</v>
      </c>
      <c r="BF100" s="262"/>
      <c r="BG100" s="262"/>
      <c r="BH100" s="262"/>
      <c r="BI100" s="262"/>
      <c r="BJ100" s="262"/>
      <c r="BK100" s="262"/>
      <c r="BL100" s="262"/>
      <c r="BM100" s="262"/>
      <c r="BN100" s="262"/>
      <c r="BO100" s="262"/>
    </row>
    <row r="101" spans="1:67" s="151" customFormat="1" ht="16">
      <c r="A101" s="169"/>
      <c r="B101" s="189"/>
      <c r="C101" s="215"/>
      <c r="D101" s="264" t="str">
        <f>'2 - Detailed Costs'!F44</f>
        <v>Category</v>
      </c>
      <c r="E101" s="265">
        <f>IF(ISERROR('1 - Inputs'!$E$14-(((ROUNDDOWN('1 - Inputs'!$E$14/E81,0))*E81)+'1 - Inputs'!$E$23))=TRUE,0,'1 - Inputs'!$E$14-(((ROUNDDOWN('1 - Inputs'!$E$14/'6 - Analysis Years'!E81,0))*E81)+'1 - Inputs'!$E$23))</f>
        <v>0</v>
      </c>
      <c r="F101" s="266">
        <f t="shared" si="116"/>
        <v>0</v>
      </c>
      <c r="G101" s="262"/>
      <c r="H101" s="262"/>
      <c r="I101" s="262"/>
      <c r="J101" s="262"/>
      <c r="K101" s="262"/>
      <c r="L101" s="262"/>
      <c r="M101" s="262"/>
      <c r="N101" s="262"/>
      <c r="O101" s="262"/>
      <c r="P101" s="262"/>
      <c r="Q101" s="262"/>
      <c r="R101" s="262"/>
      <c r="S101" s="262"/>
      <c r="T101" s="262"/>
      <c r="U101" s="262"/>
      <c r="V101" s="262"/>
      <c r="W101" s="262"/>
      <c r="X101" s="262"/>
      <c r="Y101" s="262"/>
      <c r="Z101" s="262"/>
      <c r="AA101" s="262"/>
      <c r="AB101" s="262"/>
      <c r="AC101" s="262"/>
      <c r="AD101" s="262"/>
      <c r="AE101" s="262"/>
      <c r="AF101" s="262"/>
      <c r="AG101" s="262"/>
      <c r="AH101" s="262"/>
      <c r="AI101" s="262"/>
      <c r="AJ101" s="262"/>
      <c r="AK101" s="262"/>
      <c r="AL101" s="262"/>
      <c r="AM101" s="262"/>
      <c r="AN101" s="262"/>
      <c r="AO101" s="262"/>
      <c r="AP101" s="262"/>
      <c r="AQ101" s="262"/>
      <c r="AR101" s="262"/>
      <c r="AS101" s="262"/>
      <c r="AT101" s="262"/>
      <c r="AU101" s="262"/>
      <c r="AV101" s="262"/>
      <c r="AW101" s="262"/>
      <c r="AX101" s="262"/>
      <c r="AY101" s="262"/>
      <c r="AZ101" s="262"/>
      <c r="BA101" s="262"/>
      <c r="BB101" s="262"/>
      <c r="BC101" s="262"/>
      <c r="BD101" s="262"/>
      <c r="BE101" s="262">
        <f t="shared" si="117"/>
        <v>0</v>
      </c>
      <c r="BF101" s="262"/>
      <c r="BG101" s="262"/>
      <c r="BH101" s="262"/>
      <c r="BI101" s="262"/>
      <c r="BJ101" s="262"/>
      <c r="BK101" s="262"/>
      <c r="BL101" s="262"/>
      <c r="BM101" s="262"/>
      <c r="BN101" s="262"/>
      <c r="BO101" s="262"/>
    </row>
    <row r="102" spans="1:67" s="151" customFormat="1" ht="16">
      <c r="A102" s="169"/>
      <c r="B102" s="189"/>
      <c r="C102" s="215"/>
      <c r="D102" s="264" t="str">
        <f>'2 - Detailed Costs'!F45</f>
        <v>Category</v>
      </c>
      <c r="E102" s="265">
        <f>IF(ISERROR('1 - Inputs'!$E$14-(((ROUNDDOWN('1 - Inputs'!$E$14/E82,0))*E82)+'1 - Inputs'!$E$23))=TRUE,0,'1 - Inputs'!$E$14-(((ROUNDDOWN('1 - Inputs'!$E$14/'6 - Analysis Years'!E82,0))*E82)+'1 - Inputs'!$E$23))</f>
        <v>0</v>
      </c>
      <c r="F102" s="266">
        <f t="shared" si="116"/>
        <v>0</v>
      </c>
      <c r="G102" s="262"/>
      <c r="H102" s="262"/>
      <c r="I102" s="262"/>
      <c r="J102" s="262"/>
      <c r="K102" s="262"/>
      <c r="L102" s="262"/>
      <c r="M102" s="262"/>
      <c r="N102" s="262"/>
      <c r="O102" s="262"/>
      <c r="P102" s="262"/>
      <c r="Q102" s="262"/>
      <c r="R102" s="262"/>
      <c r="S102" s="262"/>
      <c r="T102" s="262"/>
      <c r="U102" s="262"/>
      <c r="V102" s="262"/>
      <c r="W102" s="262"/>
      <c r="X102" s="262"/>
      <c r="Y102" s="262"/>
      <c r="Z102" s="262"/>
      <c r="AA102" s="262"/>
      <c r="AB102" s="262"/>
      <c r="AC102" s="262"/>
      <c r="AD102" s="262"/>
      <c r="AE102" s="262"/>
      <c r="AF102" s="262"/>
      <c r="AG102" s="262"/>
      <c r="AH102" s="262"/>
      <c r="AI102" s="262"/>
      <c r="AJ102" s="262"/>
      <c r="AK102" s="262"/>
      <c r="AL102" s="262"/>
      <c r="AM102" s="262"/>
      <c r="AN102" s="262"/>
      <c r="AO102" s="262"/>
      <c r="AP102" s="262"/>
      <c r="AQ102" s="262"/>
      <c r="AR102" s="262"/>
      <c r="AS102" s="262"/>
      <c r="AT102" s="262"/>
      <c r="AU102" s="262"/>
      <c r="AV102" s="262"/>
      <c r="AW102" s="262"/>
      <c r="AX102" s="262"/>
      <c r="AY102" s="262"/>
      <c r="AZ102" s="262"/>
      <c r="BA102" s="262"/>
      <c r="BB102" s="262"/>
      <c r="BC102" s="262"/>
      <c r="BD102" s="262"/>
      <c r="BE102" s="262">
        <f t="shared" si="117"/>
        <v>0</v>
      </c>
      <c r="BF102" s="262"/>
      <c r="BG102" s="262"/>
      <c r="BH102" s="262"/>
      <c r="BI102" s="262"/>
      <c r="BJ102" s="262"/>
      <c r="BK102" s="262"/>
      <c r="BL102" s="262"/>
      <c r="BM102" s="262"/>
      <c r="BN102" s="262"/>
      <c r="BO102" s="262"/>
    </row>
    <row r="103" spans="1:67" s="151" customFormat="1" ht="16">
      <c r="A103" s="169"/>
      <c r="B103" s="189"/>
      <c r="C103" s="215"/>
      <c r="D103" s="264" t="str">
        <f>'2 - Detailed Costs'!F46</f>
        <v>Category</v>
      </c>
      <c r="E103" s="265">
        <f>IF(ISERROR('1 - Inputs'!$E$14-(((ROUNDDOWN('1 - Inputs'!$E$14/E83,0))*E83)+'1 - Inputs'!$E$23))=TRUE,0,'1 - Inputs'!$E$14-(((ROUNDDOWN('1 - Inputs'!$E$14/'6 - Analysis Years'!E83,0))*E83)+'1 - Inputs'!$E$23))</f>
        <v>0</v>
      </c>
      <c r="F103" s="266">
        <f t="shared" si="116"/>
        <v>0</v>
      </c>
      <c r="G103" s="262"/>
      <c r="H103" s="262"/>
      <c r="I103" s="262"/>
      <c r="J103" s="262"/>
      <c r="K103" s="262"/>
      <c r="L103" s="262"/>
      <c r="M103" s="262"/>
      <c r="N103" s="262"/>
      <c r="O103" s="262"/>
      <c r="P103" s="262"/>
      <c r="Q103" s="262"/>
      <c r="R103" s="262"/>
      <c r="S103" s="262"/>
      <c r="T103" s="262"/>
      <c r="U103" s="262"/>
      <c r="V103" s="262"/>
      <c r="W103" s="262"/>
      <c r="X103" s="262"/>
      <c r="Y103" s="262"/>
      <c r="Z103" s="262"/>
      <c r="AA103" s="262"/>
      <c r="AB103" s="262"/>
      <c r="AC103" s="262"/>
      <c r="AD103" s="262"/>
      <c r="AE103" s="262"/>
      <c r="AF103" s="262"/>
      <c r="AG103" s="262"/>
      <c r="AH103" s="262"/>
      <c r="AI103" s="262"/>
      <c r="AJ103" s="262"/>
      <c r="AK103" s="262"/>
      <c r="AL103" s="262"/>
      <c r="AM103" s="262"/>
      <c r="AN103" s="262"/>
      <c r="AO103" s="262"/>
      <c r="AP103" s="262"/>
      <c r="AQ103" s="262"/>
      <c r="AR103" s="262"/>
      <c r="AS103" s="262"/>
      <c r="AT103" s="262"/>
      <c r="AU103" s="262"/>
      <c r="AV103" s="262"/>
      <c r="AW103" s="262"/>
      <c r="AX103" s="262"/>
      <c r="AY103" s="262"/>
      <c r="AZ103" s="262"/>
      <c r="BA103" s="262"/>
      <c r="BB103" s="262"/>
      <c r="BC103" s="262"/>
      <c r="BD103" s="262"/>
      <c r="BE103" s="262">
        <f t="shared" si="117"/>
        <v>0</v>
      </c>
      <c r="BF103" s="262"/>
      <c r="BG103" s="262"/>
      <c r="BH103" s="262"/>
      <c r="BI103" s="262"/>
      <c r="BJ103" s="262"/>
      <c r="BK103" s="262"/>
      <c r="BL103" s="262"/>
      <c r="BM103" s="262"/>
      <c r="BN103" s="262"/>
      <c r="BO103" s="262"/>
    </row>
    <row r="104" spans="1:67" s="151" customFormat="1" ht="16">
      <c r="A104" s="169"/>
      <c r="B104" s="189"/>
      <c r="C104" s="215"/>
      <c r="D104" s="264" t="str">
        <f>'2 - Detailed Costs'!F47</f>
        <v>Category</v>
      </c>
      <c r="E104" s="265">
        <f>IF(ISERROR('1 - Inputs'!$E$14-(((ROUNDDOWN('1 - Inputs'!$E$14/E84,0))*E84)+'1 - Inputs'!$E$23))=TRUE,0,'1 - Inputs'!$E$14-(((ROUNDDOWN('1 - Inputs'!$E$14/'6 - Analysis Years'!E84,0))*E84)+'1 - Inputs'!$E$23))</f>
        <v>0</v>
      </c>
      <c r="F104" s="266">
        <f t="shared" si="116"/>
        <v>0</v>
      </c>
      <c r="G104" s="262"/>
      <c r="H104" s="262"/>
      <c r="I104" s="262"/>
      <c r="J104" s="262"/>
      <c r="K104" s="262"/>
      <c r="L104" s="262"/>
      <c r="M104" s="262"/>
      <c r="N104" s="262"/>
      <c r="O104" s="262"/>
      <c r="P104" s="262"/>
      <c r="Q104" s="262"/>
      <c r="R104" s="262"/>
      <c r="S104" s="262"/>
      <c r="T104" s="262"/>
      <c r="U104" s="262"/>
      <c r="V104" s="262"/>
      <c r="W104" s="262"/>
      <c r="X104" s="262"/>
      <c r="Y104" s="262"/>
      <c r="Z104" s="262"/>
      <c r="AA104" s="262"/>
      <c r="AB104" s="262"/>
      <c r="AC104" s="262"/>
      <c r="AD104" s="262"/>
      <c r="AE104" s="262"/>
      <c r="AF104" s="262"/>
      <c r="AG104" s="262"/>
      <c r="AH104" s="262"/>
      <c r="AI104" s="262"/>
      <c r="AJ104" s="262"/>
      <c r="AK104" s="262"/>
      <c r="AL104" s="262"/>
      <c r="AM104" s="262"/>
      <c r="AN104" s="262"/>
      <c r="AO104" s="262"/>
      <c r="AP104" s="262"/>
      <c r="AQ104" s="262"/>
      <c r="AR104" s="262"/>
      <c r="AS104" s="262"/>
      <c r="AT104" s="262"/>
      <c r="AU104" s="262"/>
      <c r="AV104" s="262"/>
      <c r="AW104" s="262"/>
      <c r="AX104" s="262"/>
      <c r="AY104" s="262"/>
      <c r="AZ104" s="262"/>
      <c r="BA104" s="262"/>
      <c r="BB104" s="262"/>
      <c r="BC104" s="262"/>
      <c r="BD104" s="262"/>
      <c r="BE104" s="262">
        <f t="shared" si="117"/>
        <v>0</v>
      </c>
      <c r="BF104" s="262"/>
      <c r="BG104" s="262"/>
      <c r="BH104" s="262"/>
      <c r="BI104" s="262"/>
      <c r="BJ104" s="262"/>
      <c r="BK104" s="262"/>
      <c r="BL104" s="262"/>
      <c r="BM104" s="262"/>
      <c r="BN104" s="262"/>
      <c r="BO104" s="262"/>
    </row>
    <row r="105" spans="1:67" s="151" customFormat="1" ht="16">
      <c r="A105" s="169"/>
      <c r="B105" s="189"/>
      <c r="C105" s="215"/>
      <c r="D105" s="264" t="str">
        <f>'2 - Detailed Costs'!F48</f>
        <v>Category</v>
      </c>
      <c r="E105" s="265">
        <f>IF(ISERROR('1 - Inputs'!$E$14-(((ROUNDDOWN('1 - Inputs'!$E$14/E85,0))*E85)+'1 - Inputs'!$E$23))=TRUE,0,'1 - Inputs'!$E$14-(((ROUNDDOWN('1 - Inputs'!$E$14/'6 - Analysis Years'!E85,0))*E85)+'1 - Inputs'!$E$23))</f>
        <v>0</v>
      </c>
      <c r="F105" s="266">
        <f t="shared" si="116"/>
        <v>0</v>
      </c>
      <c r="G105" s="262"/>
      <c r="H105" s="262"/>
      <c r="I105" s="262"/>
      <c r="J105" s="262"/>
      <c r="K105" s="262"/>
      <c r="L105" s="262"/>
      <c r="M105" s="262"/>
      <c r="N105" s="262"/>
      <c r="O105" s="262"/>
      <c r="P105" s="262"/>
      <c r="Q105" s="262"/>
      <c r="R105" s="262"/>
      <c r="S105" s="262"/>
      <c r="T105" s="262"/>
      <c r="U105" s="262"/>
      <c r="V105" s="262"/>
      <c r="W105" s="262"/>
      <c r="X105" s="262"/>
      <c r="Y105" s="262"/>
      <c r="Z105" s="262"/>
      <c r="AA105" s="262"/>
      <c r="AB105" s="262"/>
      <c r="AC105" s="262"/>
      <c r="AD105" s="262"/>
      <c r="AE105" s="262"/>
      <c r="AF105" s="262"/>
      <c r="AG105" s="262"/>
      <c r="AH105" s="262"/>
      <c r="AI105" s="262"/>
      <c r="AJ105" s="262"/>
      <c r="AK105" s="262"/>
      <c r="AL105" s="262"/>
      <c r="AM105" s="262"/>
      <c r="AN105" s="262"/>
      <c r="AO105" s="262"/>
      <c r="AP105" s="262"/>
      <c r="AQ105" s="262"/>
      <c r="AR105" s="262"/>
      <c r="AS105" s="262"/>
      <c r="AT105" s="262"/>
      <c r="AU105" s="262"/>
      <c r="AV105" s="262"/>
      <c r="AW105" s="262"/>
      <c r="AX105" s="262"/>
      <c r="AY105" s="262"/>
      <c r="AZ105" s="262"/>
      <c r="BA105" s="262"/>
      <c r="BB105" s="262"/>
      <c r="BC105" s="262"/>
      <c r="BD105" s="262"/>
      <c r="BE105" s="262">
        <f t="shared" si="117"/>
        <v>0</v>
      </c>
      <c r="BF105" s="262"/>
      <c r="BG105" s="262"/>
      <c r="BH105" s="262"/>
      <c r="BI105" s="262"/>
      <c r="BJ105" s="262"/>
      <c r="BK105" s="262"/>
      <c r="BL105" s="262"/>
      <c r="BM105" s="262"/>
      <c r="BN105" s="262"/>
      <c r="BO105" s="262"/>
    </row>
    <row r="106" spans="1:67" s="151" customFormat="1" ht="16">
      <c r="A106" s="169"/>
      <c r="B106" s="189"/>
      <c r="C106" s="215"/>
      <c r="D106" s="264" t="str">
        <f>'2 - Detailed Costs'!F49</f>
        <v>Category</v>
      </c>
      <c r="E106" s="265">
        <f>IF(ISERROR('1 - Inputs'!$E$14-(((ROUNDDOWN('1 - Inputs'!$E$14/E86,0))*E86)+'1 - Inputs'!$E$23))=TRUE,0,'1 - Inputs'!$E$14-(((ROUNDDOWN('1 - Inputs'!$E$14/'6 - Analysis Years'!E86,0))*E86)+'1 - Inputs'!$E$23))</f>
        <v>0</v>
      </c>
      <c r="F106" s="266">
        <f t="shared" si="116"/>
        <v>0</v>
      </c>
      <c r="G106" s="262"/>
      <c r="H106" s="262"/>
      <c r="I106" s="262"/>
      <c r="J106" s="262"/>
      <c r="K106" s="262"/>
      <c r="L106" s="262"/>
      <c r="M106" s="262"/>
      <c r="N106" s="262"/>
      <c r="O106" s="262"/>
      <c r="P106" s="262"/>
      <c r="Q106" s="262"/>
      <c r="R106" s="262"/>
      <c r="S106" s="262"/>
      <c r="T106" s="262"/>
      <c r="U106" s="262"/>
      <c r="V106" s="262"/>
      <c r="W106" s="262"/>
      <c r="X106" s="262"/>
      <c r="Y106" s="262"/>
      <c r="Z106" s="262"/>
      <c r="AA106" s="262"/>
      <c r="AB106" s="262"/>
      <c r="AC106" s="262"/>
      <c r="AD106" s="262"/>
      <c r="AE106" s="262"/>
      <c r="AF106" s="262"/>
      <c r="AG106" s="262"/>
      <c r="AH106" s="262"/>
      <c r="AI106" s="262"/>
      <c r="AJ106" s="262"/>
      <c r="AK106" s="262"/>
      <c r="AL106" s="262"/>
      <c r="AM106" s="262"/>
      <c r="AN106" s="262"/>
      <c r="AO106" s="262"/>
      <c r="AP106" s="262"/>
      <c r="AQ106" s="262"/>
      <c r="AR106" s="262"/>
      <c r="AS106" s="262"/>
      <c r="AT106" s="262"/>
      <c r="AU106" s="262"/>
      <c r="AV106" s="262"/>
      <c r="AW106" s="262"/>
      <c r="AX106" s="262"/>
      <c r="AY106" s="262"/>
      <c r="AZ106" s="262"/>
      <c r="BA106" s="262"/>
      <c r="BB106" s="262"/>
      <c r="BC106" s="262"/>
      <c r="BD106" s="262"/>
      <c r="BE106" s="262">
        <f t="shared" si="117"/>
        <v>0</v>
      </c>
      <c r="BF106" s="262"/>
      <c r="BG106" s="262"/>
      <c r="BH106" s="262"/>
      <c r="BI106" s="262"/>
      <c r="BJ106" s="262"/>
      <c r="BK106" s="262"/>
      <c r="BL106" s="262"/>
      <c r="BM106" s="262"/>
      <c r="BN106" s="262"/>
      <c r="BO106" s="262"/>
    </row>
    <row r="107" spans="1:67" s="151" customFormat="1" ht="16">
      <c r="A107" s="169"/>
      <c r="B107" s="189"/>
      <c r="C107" s="215"/>
      <c r="D107" s="264" t="str">
        <f>'2 - Detailed Costs'!F50</f>
        <v>Category</v>
      </c>
      <c r="E107" s="265">
        <f>IF(ISERROR('1 - Inputs'!$E$14-(((ROUNDDOWN('1 - Inputs'!$E$14/E87,0))*E87)+'1 - Inputs'!$E$23))=TRUE,0,'1 - Inputs'!$E$14-(((ROUNDDOWN('1 - Inputs'!$E$14/'6 - Analysis Years'!E87,0))*E87)+'1 - Inputs'!$E$23))</f>
        <v>0</v>
      </c>
      <c r="F107" s="266">
        <f t="shared" si="116"/>
        <v>0</v>
      </c>
      <c r="G107" s="262"/>
      <c r="H107" s="262"/>
      <c r="I107" s="262"/>
      <c r="J107" s="262"/>
      <c r="K107" s="262"/>
      <c r="L107" s="262"/>
      <c r="M107" s="262"/>
      <c r="N107" s="262"/>
      <c r="O107" s="262"/>
      <c r="P107" s="262"/>
      <c r="Q107" s="262"/>
      <c r="R107" s="262"/>
      <c r="S107" s="262"/>
      <c r="T107" s="262"/>
      <c r="U107" s="262"/>
      <c r="V107" s="262"/>
      <c r="W107" s="262"/>
      <c r="X107" s="262"/>
      <c r="Y107" s="262"/>
      <c r="Z107" s="262"/>
      <c r="AA107" s="262"/>
      <c r="AB107" s="262"/>
      <c r="AC107" s="262"/>
      <c r="AD107" s="262"/>
      <c r="AE107" s="262"/>
      <c r="AF107" s="262"/>
      <c r="AG107" s="262"/>
      <c r="AH107" s="262"/>
      <c r="AI107" s="262"/>
      <c r="AJ107" s="262"/>
      <c r="AK107" s="262"/>
      <c r="AL107" s="262"/>
      <c r="AM107" s="262"/>
      <c r="AN107" s="262"/>
      <c r="AO107" s="262"/>
      <c r="AP107" s="262"/>
      <c r="AQ107" s="262"/>
      <c r="AR107" s="262"/>
      <c r="AS107" s="262"/>
      <c r="AT107" s="262"/>
      <c r="AU107" s="262"/>
      <c r="AV107" s="262"/>
      <c r="AW107" s="262"/>
      <c r="AX107" s="262"/>
      <c r="AY107" s="262"/>
      <c r="AZ107" s="262"/>
      <c r="BA107" s="262"/>
      <c r="BB107" s="262"/>
      <c r="BC107" s="262"/>
      <c r="BD107" s="262"/>
      <c r="BE107" s="262">
        <f t="shared" si="117"/>
        <v>0</v>
      </c>
      <c r="BF107" s="262"/>
      <c r="BG107" s="262"/>
      <c r="BH107" s="262"/>
      <c r="BI107" s="262"/>
      <c r="BJ107" s="262"/>
      <c r="BK107" s="262"/>
      <c r="BL107" s="262"/>
      <c r="BM107" s="262"/>
      <c r="BN107" s="262"/>
      <c r="BO107" s="262"/>
    </row>
    <row r="108" spans="1:67" s="151" customFormat="1" ht="16">
      <c r="A108" s="169"/>
      <c r="B108" s="189"/>
      <c r="C108" s="215"/>
      <c r="D108" s="267"/>
      <c r="E108" s="260"/>
      <c r="F108" s="240"/>
      <c r="G108" s="262"/>
      <c r="H108" s="262"/>
      <c r="I108" s="262"/>
      <c r="J108" s="262"/>
      <c r="K108" s="262"/>
      <c r="L108" s="262"/>
      <c r="M108" s="262"/>
      <c r="N108" s="262"/>
      <c r="O108" s="262"/>
      <c r="P108" s="262"/>
      <c r="Q108" s="262"/>
      <c r="R108" s="262"/>
      <c r="S108" s="262"/>
      <c r="T108" s="262"/>
      <c r="U108" s="262"/>
      <c r="V108" s="262"/>
      <c r="W108" s="262"/>
      <c r="X108" s="262"/>
      <c r="Y108" s="262"/>
      <c r="Z108" s="262"/>
      <c r="AA108" s="262"/>
      <c r="AB108" s="262"/>
      <c r="AC108" s="262"/>
      <c r="AD108" s="262"/>
      <c r="AE108" s="262"/>
      <c r="AF108" s="262"/>
      <c r="AG108" s="262"/>
      <c r="AH108" s="262"/>
      <c r="AI108" s="262"/>
      <c r="AJ108" s="262"/>
      <c r="AK108" s="262"/>
      <c r="AL108" s="262"/>
      <c r="AM108" s="262"/>
      <c r="AN108" s="262"/>
      <c r="AO108" s="262"/>
      <c r="AP108" s="262"/>
      <c r="AQ108" s="262"/>
      <c r="AR108" s="262"/>
      <c r="AS108" s="262"/>
      <c r="AT108" s="262"/>
      <c r="AU108" s="262"/>
      <c r="AV108" s="262"/>
      <c r="AW108" s="262"/>
      <c r="AX108" s="262"/>
      <c r="AY108" s="262"/>
      <c r="AZ108" s="262"/>
      <c r="BA108" s="262"/>
      <c r="BB108" s="262"/>
      <c r="BC108" s="262"/>
      <c r="BD108" s="262"/>
      <c r="BE108" s="262"/>
      <c r="BF108" s="262"/>
      <c r="BG108" s="262"/>
      <c r="BH108" s="262"/>
      <c r="BI108" s="262"/>
      <c r="BJ108" s="262"/>
      <c r="BK108" s="262"/>
      <c r="BL108" s="262"/>
      <c r="BM108" s="262"/>
      <c r="BN108" s="262"/>
      <c r="BO108" s="262"/>
    </row>
    <row r="109" spans="1:67" s="151" customFormat="1" ht="16">
      <c r="A109" s="169"/>
      <c r="B109" s="189"/>
      <c r="C109" s="215"/>
      <c r="D109" s="267"/>
      <c r="E109" s="260"/>
      <c r="F109" s="240"/>
      <c r="G109" s="262"/>
      <c r="H109" s="262"/>
      <c r="I109" s="262"/>
      <c r="J109" s="262"/>
      <c r="K109" s="262"/>
      <c r="L109" s="262"/>
      <c r="M109" s="262"/>
      <c r="N109" s="262"/>
      <c r="O109" s="262"/>
      <c r="P109" s="262"/>
      <c r="Q109" s="262"/>
      <c r="R109" s="262"/>
      <c r="S109" s="262"/>
      <c r="T109" s="262"/>
      <c r="U109" s="262"/>
      <c r="V109" s="262"/>
      <c r="W109" s="262"/>
      <c r="X109" s="262"/>
      <c r="Y109" s="262"/>
      <c r="Z109" s="262"/>
      <c r="AA109" s="262"/>
      <c r="AB109" s="262"/>
      <c r="AC109" s="262"/>
      <c r="AD109" s="262"/>
      <c r="AE109" s="262"/>
      <c r="AF109" s="262"/>
      <c r="AG109" s="262"/>
      <c r="AH109" s="262"/>
      <c r="AI109" s="262"/>
      <c r="AJ109" s="262"/>
      <c r="AK109" s="262"/>
      <c r="AL109" s="262"/>
      <c r="AM109" s="262"/>
      <c r="AN109" s="262"/>
      <c r="AO109" s="262"/>
      <c r="AP109" s="262"/>
      <c r="AQ109" s="262"/>
      <c r="AR109" s="262"/>
      <c r="AS109" s="262"/>
      <c r="AT109" s="262"/>
      <c r="AU109" s="262"/>
      <c r="AV109" s="262"/>
      <c r="AW109" s="262"/>
      <c r="AX109" s="262"/>
      <c r="AY109" s="262"/>
      <c r="AZ109" s="262"/>
      <c r="BA109" s="262"/>
      <c r="BB109" s="262"/>
      <c r="BC109" s="262"/>
      <c r="BD109" s="262"/>
      <c r="BE109" s="262"/>
      <c r="BF109" s="262"/>
      <c r="BG109" s="262"/>
      <c r="BH109" s="262"/>
      <c r="BI109" s="262"/>
      <c r="BJ109" s="262"/>
      <c r="BK109" s="262"/>
      <c r="BL109" s="262"/>
      <c r="BM109" s="262"/>
      <c r="BN109" s="262"/>
      <c r="BO109" s="262"/>
    </row>
    <row r="110" spans="1:67" s="151" customFormat="1" ht="16">
      <c r="A110" s="169"/>
      <c r="B110" s="189"/>
      <c r="C110" s="215"/>
      <c r="D110" s="267"/>
      <c r="E110" s="260"/>
      <c r="F110" s="240"/>
      <c r="G110" s="262"/>
      <c r="H110" s="262"/>
      <c r="I110" s="262"/>
      <c r="J110" s="262"/>
      <c r="K110" s="262"/>
      <c r="L110" s="262"/>
      <c r="M110" s="262"/>
      <c r="N110" s="262"/>
      <c r="O110" s="262"/>
      <c r="P110" s="262"/>
      <c r="Q110" s="262"/>
      <c r="R110" s="262"/>
      <c r="S110" s="262"/>
      <c r="T110" s="262"/>
      <c r="U110" s="262"/>
      <c r="V110" s="262"/>
      <c r="W110" s="262"/>
      <c r="X110" s="262"/>
      <c r="Y110" s="262"/>
      <c r="Z110" s="262"/>
      <c r="AA110" s="262"/>
      <c r="AB110" s="262"/>
      <c r="AC110" s="262"/>
      <c r="AD110" s="262"/>
      <c r="AE110" s="262"/>
      <c r="AF110" s="262"/>
      <c r="AG110" s="262"/>
      <c r="AH110" s="262"/>
      <c r="AI110" s="262"/>
      <c r="AJ110" s="262"/>
      <c r="AK110" s="262"/>
      <c r="AL110" s="262"/>
      <c r="AM110" s="262"/>
      <c r="AN110" s="262"/>
      <c r="AO110" s="262"/>
      <c r="AP110" s="262"/>
      <c r="AQ110" s="262"/>
      <c r="AR110" s="262"/>
      <c r="AS110" s="262"/>
      <c r="AT110" s="262"/>
      <c r="AU110" s="262"/>
      <c r="AV110" s="262"/>
      <c r="AW110" s="262"/>
      <c r="AX110" s="262"/>
      <c r="AY110" s="262"/>
      <c r="AZ110" s="262"/>
      <c r="BA110" s="262"/>
      <c r="BB110" s="262"/>
      <c r="BC110" s="262"/>
      <c r="BD110" s="262"/>
      <c r="BE110" s="262"/>
      <c r="BF110" s="262"/>
      <c r="BG110" s="262"/>
      <c r="BH110" s="262"/>
      <c r="BI110" s="262"/>
      <c r="BJ110" s="262"/>
      <c r="BK110" s="262"/>
      <c r="BL110" s="262"/>
      <c r="BM110" s="262"/>
      <c r="BN110" s="262"/>
      <c r="BO110" s="262"/>
    </row>
    <row r="111" spans="1:67" s="151" customFormat="1" ht="16">
      <c r="A111" s="169"/>
      <c r="B111" s="189"/>
      <c r="C111" s="215"/>
      <c r="D111" s="232"/>
      <c r="E111" s="260"/>
      <c r="F111" s="240"/>
      <c r="G111" s="262"/>
      <c r="H111" s="262"/>
      <c r="I111" s="262"/>
      <c r="J111" s="262"/>
      <c r="K111" s="262"/>
      <c r="L111" s="262"/>
      <c r="M111" s="262"/>
      <c r="N111" s="262"/>
      <c r="O111" s="262"/>
      <c r="P111" s="262"/>
      <c r="Q111" s="262"/>
      <c r="R111" s="262"/>
      <c r="S111" s="262"/>
      <c r="T111" s="262"/>
      <c r="U111" s="262"/>
      <c r="V111" s="262"/>
      <c r="W111" s="262"/>
      <c r="X111" s="262"/>
      <c r="Y111" s="262"/>
      <c r="Z111" s="262"/>
      <c r="AA111" s="262"/>
      <c r="AB111" s="262"/>
      <c r="AC111" s="262"/>
      <c r="AD111" s="262"/>
      <c r="AE111" s="262"/>
      <c r="AF111" s="262"/>
      <c r="AG111" s="262"/>
      <c r="AH111" s="262"/>
      <c r="AI111" s="262"/>
      <c r="AJ111" s="262"/>
      <c r="AK111" s="262"/>
      <c r="AL111" s="262"/>
      <c r="AM111" s="262"/>
      <c r="AN111" s="262"/>
      <c r="AO111" s="262"/>
      <c r="AP111" s="262"/>
      <c r="AQ111" s="262"/>
      <c r="AR111" s="262"/>
      <c r="AS111" s="262"/>
      <c r="AT111" s="262"/>
      <c r="AU111" s="262"/>
      <c r="AV111" s="262"/>
      <c r="AW111" s="262"/>
      <c r="AX111" s="262"/>
      <c r="AY111" s="262"/>
      <c r="AZ111" s="262"/>
      <c r="BA111" s="262"/>
      <c r="BB111" s="262"/>
      <c r="BC111" s="262"/>
      <c r="BD111" s="262"/>
      <c r="BE111" s="262"/>
      <c r="BF111" s="262"/>
      <c r="BG111" s="262"/>
      <c r="BH111" s="262"/>
      <c r="BI111" s="262"/>
      <c r="BJ111" s="262"/>
      <c r="BK111" s="262"/>
      <c r="BL111" s="262"/>
      <c r="BM111" s="262"/>
      <c r="BN111" s="262"/>
      <c r="BO111" s="262"/>
    </row>
    <row r="112" spans="1:67" s="151" customFormat="1" ht="16">
      <c r="A112" s="169"/>
      <c r="B112" s="173" t="str">
        <f>altern3</f>
        <v>Name of Alternative 3</v>
      </c>
      <c r="C112" s="173"/>
      <c r="D112" s="173"/>
      <c r="E112" s="173"/>
      <c r="F112" s="224"/>
      <c r="G112" s="173"/>
      <c r="H112" s="173"/>
      <c r="I112" s="173"/>
      <c r="J112" s="173"/>
      <c r="K112" s="173"/>
      <c r="L112" s="173"/>
      <c r="M112" s="173"/>
      <c r="N112" s="173"/>
      <c r="O112" s="173"/>
      <c r="P112" s="173"/>
      <c r="Q112" s="173"/>
      <c r="R112" s="173"/>
      <c r="S112" s="173"/>
      <c r="T112" s="173"/>
      <c r="U112" s="173"/>
      <c r="V112" s="173"/>
      <c r="W112" s="173"/>
      <c r="X112" s="173"/>
      <c r="Y112" s="173"/>
      <c r="Z112" s="173"/>
      <c r="AA112" s="173"/>
      <c r="AB112" s="173"/>
      <c r="AC112" s="173"/>
      <c r="AD112" s="173"/>
      <c r="AE112" s="173"/>
      <c r="AF112" s="173"/>
      <c r="AG112" s="173"/>
      <c r="AH112" s="173"/>
      <c r="AI112" s="173"/>
      <c r="AJ112" s="173"/>
      <c r="AK112" s="173"/>
      <c r="AL112" s="173"/>
      <c r="AM112" s="173"/>
      <c r="AN112" s="173"/>
      <c r="AO112" s="173"/>
      <c r="AP112" s="173"/>
      <c r="AQ112" s="173"/>
      <c r="AR112" s="173"/>
      <c r="AS112" s="173"/>
      <c r="AT112" s="173"/>
      <c r="AU112" s="173"/>
      <c r="AV112" s="173"/>
      <c r="AW112" s="173"/>
      <c r="AX112" s="173"/>
      <c r="AY112" s="173"/>
      <c r="AZ112" s="173"/>
      <c r="BA112" s="173"/>
      <c r="BB112" s="173"/>
      <c r="BC112" s="173"/>
      <c r="BD112" s="173"/>
      <c r="BE112" s="173"/>
      <c r="BF112" s="173"/>
      <c r="BG112" s="173"/>
      <c r="BH112" s="173"/>
      <c r="BI112" s="173"/>
      <c r="BJ112" s="173"/>
      <c r="BK112" s="173"/>
      <c r="BL112" s="173"/>
      <c r="BM112" s="173"/>
      <c r="BN112" s="173"/>
      <c r="BO112" s="173"/>
    </row>
    <row r="113" spans="1:67" s="151" customFormat="1" ht="16">
      <c r="A113" s="169"/>
      <c r="B113" s="189"/>
      <c r="C113" s="215"/>
      <c r="D113" s="232"/>
      <c r="E113" s="232"/>
      <c r="F113" s="239"/>
      <c r="G113" s="223"/>
      <c r="H113" s="268"/>
      <c r="I113" s="268"/>
      <c r="J113" s="268"/>
      <c r="K113" s="268"/>
      <c r="L113" s="268"/>
      <c r="M113" s="268"/>
      <c r="N113" s="268"/>
      <c r="O113" s="268"/>
      <c r="P113" s="268"/>
      <c r="Q113" s="268"/>
      <c r="R113" s="268"/>
      <c r="S113" s="268"/>
      <c r="T113" s="268"/>
      <c r="U113" s="268"/>
      <c r="V113" s="268"/>
      <c r="W113" s="268"/>
      <c r="X113" s="268"/>
      <c r="Y113" s="268"/>
      <c r="Z113" s="268"/>
      <c r="AA113" s="268"/>
      <c r="AB113" s="268"/>
      <c r="AC113" s="268"/>
      <c r="AD113" s="268"/>
      <c r="AE113" s="268"/>
      <c r="AF113" s="268"/>
      <c r="AG113" s="268"/>
      <c r="AH113" s="268"/>
      <c r="AI113" s="268"/>
      <c r="AJ113" s="268"/>
      <c r="AK113" s="268"/>
      <c r="AL113" s="268"/>
      <c r="AM113" s="268"/>
      <c r="AN113" s="268"/>
      <c r="AO113" s="268"/>
      <c r="AP113" s="268"/>
      <c r="AQ113" s="268"/>
      <c r="AR113" s="268"/>
      <c r="AS113" s="268"/>
      <c r="AT113" s="268"/>
      <c r="AU113" s="268"/>
      <c r="AV113" s="268"/>
      <c r="AW113" s="268"/>
      <c r="AX113" s="268"/>
      <c r="AY113" s="268"/>
      <c r="AZ113" s="268"/>
      <c r="BA113" s="268"/>
      <c r="BB113" s="268"/>
      <c r="BC113" s="268"/>
      <c r="BD113" s="268"/>
      <c r="BE113" s="268"/>
      <c r="BF113" s="268"/>
      <c r="BG113" s="268"/>
      <c r="BH113" s="268"/>
      <c r="BI113" s="268"/>
      <c r="BJ113" s="268"/>
      <c r="BK113" s="268"/>
      <c r="BL113" s="268"/>
      <c r="BM113" s="268"/>
      <c r="BN113" s="268"/>
      <c r="BO113" s="268"/>
    </row>
    <row r="114" spans="1:67" s="151" customFormat="1" ht="16">
      <c r="A114" s="169"/>
      <c r="C114" s="151" t="s">
        <v>28</v>
      </c>
      <c r="D114" s="154"/>
      <c r="E114" s="154"/>
      <c r="F114" s="240"/>
      <c r="H114" s="151">
        <f>IF(H$9&lt;=Baseyear+'1 - Inputs'!$E$37-1,1,0)</f>
        <v>0</v>
      </c>
      <c r="I114" s="151">
        <f>IF(I$9&lt;=Baseyear+'1 - Inputs'!$E$37-1,1,0)</f>
        <v>0</v>
      </c>
      <c r="J114" s="151">
        <f>IF(J$9&lt;=Baseyear+'1 - Inputs'!$E$37-1,1,0)</f>
        <v>0</v>
      </c>
      <c r="K114" s="151">
        <f>IF(K$9&lt;=Baseyear+'1 - Inputs'!$E$37-1,1,0)</f>
        <v>0</v>
      </c>
      <c r="L114" s="151">
        <f>IF(L$9&lt;=Baseyear+'1 - Inputs'!$E$37-1,1,0)</f>
        <v>0</v>
      </c>
      <c r="M114" s="151">
        <f>IF(M$9&lt;=Baseyear+'1 - Inputs'!$E$37-1,1,0)</f>
        <v>0</v>
      </c>
      <c r="N114" s="151">
        <f>IF(N$9&lt;=Baseyear+'1 - Inputs'!$E$37-1,1,0)</f>
        <v>0</v>
      </c>
      <c r="O114" s="151">
        <f>IF(O$9&lt;=Baseyear+'1 - Inputs'!$E$37-1,1,0)</f>
        <v>0</v>
      </c>
      <c r="P114" s="151">
        <f>IF(P$9&lt;=Baseyear+'1 - Inputs'!$E$37-1,1,0)</f>
        <v>0</v>
      </c>
      <c r="Q114" s="151">
        <f>IF(Q$9&lt;=Baseyear+'1 - Inputs'!$E$37-1,1,0)</f>
        <v>0</v>
      </c>
      <c r="R114" s="151">
        <f>IF(R$9&lt;=Baseyear+'1 - Inputs'!$E$37-1,1,0)</f>
        <v>0</v>
      </c>
      <c r="S114" s="151">
        <f>IF(S$9&lt;=Baseyear+'1 - Inputs'!$E$37-1,1,0)</f>
        <v>0</v>
      </c>
      <c r="T114" s="151">
        <f>IF(T$9&lt;=Baseyear+'1 - Inputs'!$E$37-1,1,0)</f>
        <v>0</v>
      </c>
      <c r="U114" s="151">
        <f>IF(U$9&lt;=Baseyear+'1 - Inputs'!$E$37-1,1,0)</f>
        <v>0</v>
      </c>
      <c r="V114" s="151">
        <f>IF(V$9&lt;=Baseyear+'1 - Inputs'!$E$37-1,1,0)</f>
        <v>0</v>
      </c>
      <c r="W114" s="151">
        <f>IF(W$9&lt;=Baseyear+'1 - Inputs'!$E$37-1,1,0)</f>
        <v>0</v>
      </c>
      <c r="X114" s="151">
        <f>IF(X$9&lt;=Baseyear+'1 - Inputs'!$E$37-1,1,0)</f>
        <v>0</v>
      </c>
      <c r="Y114" s="151">
        <f>IF(Y$9&lt;=Baseyear+'1 - Inputs'!$E$37-1,1,0)</f>
        <v>0</v>
      </c>
      <c r="Z114" s="151">
        <f>IF(Z$9&lt;=Baseyear+'1 - Inputs'!$E$37-1,1,0)</f>
        <v>0</v>
      </c>
      <c r="AA114" s="151">
        <f>IF(AA$9&lt;=Baseyear+'1 - Inputs'!$E$37-1,1,0)</f>
        <v>0</v>
      </c>
      <c r="AB114" s="151">
        <f>IF(AB$9&lt;=Baseyear+'1 - Inputs'!$E$37-1,1,0)</f>
        <v>0</v>
      </c>
      <c r="AC114" s="151">
        <f>IF(AC$9&lt;=Baseyear+'1 - Inputs'!$E$37-1,1,0)</f>
        <v>0</v>
      </c>
      <c r="AD114" s="151">
        <f>IF(AD$9&lt;=Baseyear+'1 - Inputs'!$E$37-1,1,0)</f>
        <v>0</v>
      </c>
      <c r="AE114" s="151">
        <f>IF(AE$9&lt;=Baseyear+'1 - Inputs'!$E$37-1,1,0)</f>
        <v>0</v>
      </c>
      <c r="AF114" s="151">
        <f>IF(AF$9&lt;=Baseyear+'1 - Inputs'!$E$37-1,1,0)</f>
        <v>0</v>
      </c>
      <c r="AG114" s="151">
        <f>IF(AG$9&lt;=Baseyear+'1 - Inputs'!$E$37-1,1,0)</f>
        <v>0</v>
      </c>
      <c r="AH114" s="151">
        <f>IF(AH$9&lt;=Baseyear+'1 - Inputs'!$E$37-1,1,0)</f>
        <v>0</v>
      </c>
      <c r="AI114" s="151">
        <f>IF(AI$9&lt;=Baseyear+'1 - Inputs'!$E$37-1,1,0)</f>
        <v>0</v>
      </c>
      <c r="AJ114" s="151">
        <f>IF(AJ$9&lt;=Baseyear+'1 - Inputs'!$E$37-1,1,0)</f>
        <v>0</v>
      </c>
      <c r="AK114" s="151">
        <f>IF(AK$9&lt;=Baseyear+'1 - Inputs'!$E$37-1,1,0)</f>
        <v>0</v>
      </c>
      <c r="AL114" s="151">
        <f>IF(AL$9&lt;=Baseyear+'1 - Inputs'!$E$37-1,1,0)</f>
        <v>0</v>
      </c>
      <c r="AM114" s="151">
        <f>IF(AM$9&lt;=Baseyear+'1 - Inputs'!$E$37-1,1,0)</f>
        <v>0</v>
      </c>
      <c r="AN114" s="151">
        <f>IF(AN$9&lt;=Baseyear+'1 - Inputs'!$E$37-1,1,0)</f>
        <v>0</v>
      </c>
      <c r="AO114" s="151">
        <f>IF(AO$9&lt;=Baseyear+'1 - Inputs'!$E$37-1,1,0)</f>
        <v>0</v>
      </c>
      <c r="AP114" s="151">
        <f>IF(AP$9&lt;=Baseyear+'1 - Inputs'!$E$37-1,1,0)</f>
        <v>0</v>
      </c>
      <c r="AQ114" s="151">
        <f>IF(AQ$9&lt;=Baseyear+'1 - Inputs'!$E$37-1,1,0)</f>
        <v>0</v>
      </c>
      <c r="AR114" s="151">
        <f>IF(AR$9&lt;=Baseyear+'1 - Inputs'!$E$37-1,1,0)</f>
        <v>0</v>
      </c>
      <c r="AS114" s="151">
        <f>IF(AS$9&lt;=Baseyear+'1 - Inputs'!$E$37-1,1,0)</f>
        <v>0</v>
      </c>
      <c r="AT114" s="151">
        <f>IF(AT$9&lt;=Baseyear+'1 - Inputs'!$E$37-1,1,0)</f>
        <v>0</v>
      </c>
      <c r="AU114" s="151">
        <f>IF(AU$9&lt;=Baseyear+'1 - Inputs'!$E$37-1,1,0)</f>
        <v>0</v>
      </c>
      <c r="AV114" s="151">
        <f>IF(AV$9&lt;=Baseyear+'1 - Inputs'!$E$37-1,1,0)</f>
        <v>0</v>
      </c>
      <c r="AW114" s="151">
        <f>IF(AW$9&lt;=Baseyear+'1 - Inputs'!$E$37-1,1,0)</f>
        <v>0</v>
      </c>
      <c r="AX114" s="151">
        <f>IF(AX$9&lt;=Baseyear+'1 - Inputs'!$E$37-1,1,0)</f>
        <v>0</v>
      </c>
      <c r="AY114" s="151">
        <f>IF(AY$9&lt;=Baseyear+'1 - Inputs'!$E$37-1,1,0)</f>
        <v>0</v>
      </c>
      <c r="AZ114" s="151">
        <f>IF(AZ$9&lt;=Baseyear+'1 - Inputs'!$E$37-1,1,0)</f>
        <v>0</v>
      </c>
      <c r="BA114" s="151">
        <f>IF(BA$9&lt;=Baseyear+'1 - Inputs'!$E$37-1,1,0)</f>
        <v>0</v>
      </c>
      <c r="BB114" s="151">
        <f>IF(BB$9&lt;=Baseyear+'1 - Inputs'!$E$37-1,1,0)</f>
        <v>0</v>
      </c>
      <c r="BC114" s="151">
        <f>IF(BC$9&lt;=Baseyear+'1 - Inputs'!$E$37-1,1,0)</f>
        <v>0</v>
      </c>
      <c r="BD114" s="151">
        <f>IF(BD$9&lt;=Baseyear+'1 - Inputs'!$E$37-1,1,0)</f>
        <v>0</v>
      </c>
      <c r="BE114" s="151">
        <f>IF(BE$9&lt;=Baseyear+'1 - Inputs'!$E$37-1,1,0)</f>
        <v>0</v>
      </c>
    </row>
    <row r="115" spans="1:67" s="151" customFormat="1" ht="16">
      <c r="A115" s="169"/>
      <c r="C115" s="151" t="s">
        <v>45</v>
      </c>
      <c r="D115" s="154"/>
      <c r="E115" s="154"/>
      <c r="F115" s="240"/>
      <c r="H115" s="151">
        <f>IF(H114=0,1,0)</f>
        <v>1</v>
      </c>
      <c r="I115" s="151">
        <f t="shared" ref="I115:BE115" si="118">IF(H114=0,1,0)</f>
        <v>1</v>
      </c>
      <c r="J115" s="151">
        <f t="shared" si="118"/>
        <v>1</v>
      </c>
      <c r="K115" s="151">
        <f t="shared" si="118"/>
        <v>1</v>
      </c>
      <c r="L115" s="151">
        <f t="shared" si="118"/>
        <v>1</v>
      </c>
      <c r="M115" s="151">
        <f t="shared" si="118"/>
        <v>1</v>
      </c>
      <c r="N115" s="151">
        <f t="shared" si="118"/>
        <v>1</v>
      </c>
      <c r="O115" s="151">
        <f t="shared" si="118"/>
        <v>1</v>
      </c>
      <c r="P115" s="151">
        <f t="shared" si="118"/>
        <v>1</v>
      </c>
      <c r="Q115" s="151">
        <f t="shared" si="118"/>
        <v>1</v>
      </c>
      <c r="R115" s="151">
        <f t="shared" si="118"/>
        <v>1</v>
      </c>
      <c r="S115" s="151">
        <f t="shared" si="118"/>
        <v>1</v>
      </c>
      <c r="T115" s="151">
        <f t="shared" si="118"/>
        <v>1</v>
      </c>
      <c r="U115" s="151">
        <f t="shared" si="118"/>
        <v>1</v>
      </c>
      <c r="V115" s="151">
        <f t="shared" si="118"/>
        <v>1</v>
      </c>
      <c r="W115" s="151">
        <f t="shared" si="118"/>
        <v>1</v>
      </c>
      <c r="X115" s="151">
        <f t="shared" si="118"/>
        <v>1</v>
      </c>
      <c r="Y115" s="151">
        <f t="shared" si="118"/>
        <v>1</v>
      </c>
      <c r="Z115" s="151">
        <f t="shared" si="118"/>
        <v>1</v>
      </c>
      <c r="AA115" s="151">
        <f t="shared" si="118"/>
        <v>1</v>
      </c>
      <c r="AB115" s="151">
        <f t="shared" si="118"/>
        <v>1</v>
      </c>
      <c r="AC115" s="151">
        <f t="shared" si="118"/>
        <v>1</v>
      </c>
      <c r="AD115" s="151">
        <f t="shared" si="118"/>
        <v>1</v>
      </c>
      <c r="AE115" s="151">
        <f t="shared" si="118"/>
        <v>1</v>
      </c>
      <c r="AF115" s="151">
        <f t="shared" si="118"/>
        <v>1</v>
      </c>
      <c r="AG115" s="151">
        <f t="shared" si="118"/>
        <v>1</v>
      </c>
      <c r="AH115" s="151">
        <f t="shared" si="118"/>
        <v>1</v>
      </c>
      <c r="AI115" s="151">
        <f t="shared" si="118"/>
        <v>1</v>
      </c>
      <c r="AJ115" s="151">
        <f t="shared" si="118"/>
        <v>1</v>
      </c>
      <c r="AK115" s="151">
        <f t="shared" si="118"/>
        <v>1</v>
      </c>
      <c r="AL115" s="151">
        <f t="shared" si="118"/>
        <v>1</v>
      </c>
      <c r="AM115" s="151">
        <f t="shared" si="118"/>
        <v>1</v>
      </c>
      <c r="AN115" s="151">
        <f t="shared" si="118"/>
        <v>1</v>
      </c>
      <c r="AO115" s="151">
        <f t="shared" si="118"/>
        <v>1</v>
      </c>
      <c r="AP115" s="151">
        <f t="shared" si="118"/>
        <v>1</v>
      </c>
      <c r="AQ115" s="151">
        <f t="shared" si="118"/>
        <v>1</v>
      </c>
      <c r="AR115" s="151">
        <f t="shared" si="118"/>
        <v>1</v>
      </c>
      <c r="AS115" s="151">
        <f t="shared" si="118"/>
        <v>1</v>
      </c>
      <c r="AT115" s="151">
        <f t="shared" si="118"/>
        <v>1</v>
      </c>
      <c r="AU115" s="151">
        <f t="shared" si="118"/>
        <v>1</v>
      </c>
      <c r="AV115" s="151">
        <f t="shared" si="118"/>
        <v>1</v>
      </c>
      <c r="AW115" s="151">
        <f t="shared" si="118"/>
        <v>1</v>
      </c>
      <c r="AX115" s="151">
        <f t="shared" si="118"/>
        <v>1</v>
      </c>
      <c r="AY115" s="151">
        <f t="shared" si="118"/>
        <v>1</v>
      </c>
      <c r="AZ115" s="151">
        <f t="shared" si="118"/>
        <v>1</v>
      </c>
      <c r="BA115" s="151">
        <f t="shared" si="118"/>
        <v>1</v>
      </c>
      <c r="BB115" s="151">
        <f t="shared" si="118"/>
        <v>1</v>
      </c>
      <c r="BC115" s="151">
        <f t="shared" si="118"/>
        <v>1</v>
      </c>
      <c r="BD115" s="151">
        <f t="shared" si="118"/>
        <v>1</v>
      </c>
      <c r="BE115" s="151">
        <f t="shared" si="118"/>
        <v>1</v>
      </c>
    </row>
    <row r="116" spans="1:67" s="151" customFormat="1" ht="16">
      <c r="A116" s="169"/>
      <c r="C116" s="151" t="s">
        <v>44</v>
      </c>
      <c r="D116" s="154"/>
      <c r="E116" s="154"/>
      <c r="F116" s="240"/>
      <c r="H116" s="151">
        <f t="shared" ref="H116" si="119">IF(H115=0,1,G116+H115)</f>
        <v>1</v>
      </c>
      <c r="I116" s="151">
        <f t="shared" ref="I116" si="120">IF(I115=0,1,H116+I115)</f>
        <v>2</v>
      </c>
      <c r="J116" s="151">
        <f t="shared" ref="J116" si="121">IF(J115=0,1,I116+J115)</f>
        <v>3</v>
      </c>
      <c r="K116" s="151">
        <f t="shared" ref="K116" si="122">IF(K115=0,1,J116+K115)</f>
        <v>4</v>
      </c>
      <c r="L116" s="151">
        <f t="shared" ref="L116" si="123">IF(L115=0,1,K116+L115)</f>
        <v>5</v>
      </c>
      <c r="M116" s="151">
        <f t="shared" ref="M116" si="124">M115+L116</f>
        <v>6</v>
      </c>
      <c r="N116" s="151">
        <f t="shared" ref="N116" si="125">N115+M116</f>
        <v>7</v>
      </c>
      <c r="O116" s="151">
        <f t="shared" ref="O116" si="126">O115+N116</f>
        <v>8</v>
      </c>
      <c r="P116" s="151">
        <f t="shared" ref="P116" si="127">P115+O116</f>
        <v>9</v>
      </c>
      <c r="Q116" s="151">
        <f>Q115+P116</f>
        <v>10</v>
      </c>
      <c r="R116" s="151">
        <f t="shared" ref="R116" si="128">R115+Q116</f>
        <v>11</v>
      </c>
      <c r="S116" s="151">
        <f t="shared" ref="S116" si="129">S115+R116</f>
        <v>12</v>
      </c>
      <c r="T116" s="151">
        <f t="shared" ref="T116" si="130">T115+S116</f>
        <v>13</v>
      </c>
      <c r="U116" s="151">
        <f t="shared" ref="U116" si="131">U115+T116</f>
        <v>14</v>
      </c>
      <c r="V116" s="151">
        <f t="shared" ref="V116" si="132">V115+U116</f>
        <v>15</v>
      </c>
      <c r="W116" s="151">
        <f t="shared" ref="W116" si="133">W115+V116</f>
        <v>16</v>
      </c>
      <c r="X116" s="151">
        <f t="shared" ref="X116" si="134">X115+W116</f>
        <v>17</v>
      </c>
      <c r="Y116" s="151">
        <f t="shared" ref="Y116" si="135">Y115+X116</f>
        <v>18</v>
      </c>
      <c r="Z116" s="151">
        <f t="shared" ref="Z116" si="136">Z115+Y116</f>
        <v>19</v>
      </c>
      <c r="AA116" s="151">
        <f t="shared" ref="AA116" si="137">AA115+Z116</f>
        <v>20</v>
      </c>
      <c r="AB116" s="151">
        <f t="shared" ref="AB116" si="138">AB115+AA116</f>
        <v>21</v>
      </c>
      <c r="AC116" s="151">
        <f t="shared" ref="AC116" si="139">AC115+AB116</f>
        <v>22</v>
      </c>
      <c r="AD116" s="151">
        <f t="shared" ref="AD116" si="140">AD115+AC116</f>
        <v>23</v>
      </c>
      <c r="AE116" s="151">
        <f t="shared" ref="AE116" si="141">AE115+AD116</f>
        <v>24</v>
      </c>
      <c r="AF116" s="151">
        <f t="shared" ref="AF116" si="142">AF115+AE116</f>
        <v>25</v>
      </c>
      <c r="AG116" s="151">
        <f t="shared" ref="AG116" si="143">AG115+AF116</f>
        <v>26</v>
      </c>
      <c r="AH116" s="151">
        <f t="shared" ref="AH116" si="144">AH115+AG116</f>
        <v>27</v>
      </c>
      <c r="AI116" s="151">
        <f t="shared" ref="AI116" si="145">AI115+AH116</f>
        <v>28</v>
      </c>
      <c r="AJ116" s="151">
        <f t="shared" ref="AJ116" si="146">AJ115+AI116</f>
        <v>29</v>
      </c>
      <c r="AK116" s="151">
        <f t="shared" ref="AK116" si="147">AK115+AJ116</f>
        <v>30</v>
      </c>
      <c r="AL116" s="151">
        <f t="shared" ref="AL116" si="148">AL115+AK116</f>
        <v>31</v>
      </c>
      <c r="AM116" s="151">
        <f t="shared" ref="AM116" si="149">AM115+AL116</f>
        <v>32</v>
      </c>
      <c r="AN116" s="151">
        <f t="shared" ref="AN116" si="150">AN115+AM116</f>
        <v>33</v>
      </c>
      <c r="AO116" s="151">
        <f t="shared" ref="AO116" si="151">AO115+AN116</f>
        <v>34</v>
      </c>
      <c r="AP116" s="151">
        <f t="shared" ref="AP116" si="152">AP115+AO116</f>
        <v>35</v>
      </c>
      <c r="AQ116" s="151">
        <f t="shared" ref="AQ116" si="153">AQ115+AP116</f>
        <v>36</v>
      </c>
      <c r="AR116" s="151">
        <f t="shared" ref="AR116" si="154">AR115+AQ116</f>
        <v>37</v>
      </c>
      <c r="AS116" s="151">
        <f t="shared" ref="AS116" si="155">AS115+AR116</f>
        <v>38</v>
      </c>
      <c r="AT116" s="151">
        <f t="shared" ref="AT116" si="156">AT115+AS116</f>
        <v>39</v>
      </c>
      <c r="AU116" s="151">
        <f t="shared" ref="AU116" si="157">AU115+AT116</f>
        <v>40</v>
      </c>
      <c r="AV116" s="151">
        <f t="shared" ref="AV116" si="158">AV115+AU116</f>
        <v>41</v>
      </c>
      <c r="AW116" s="151">
        <f t="shared" ref="AW116" si="159">AW115+AV116</f>
        <v>42</v>
      </c>
      <c r="AX116" s="151">
        <f t="shared" ref="AX116" si="160">AX115+AW116</f>
        <v>43</v>
      </c>
      <c r="AY116" s="151">
        <f t="shared" ref="AY116" si="161">AY115+AX116</f>
        <v>44</v>
      </c>
      <c r="AZ116" s="151">
        <f t="shared" ref="AZ116" si="162">AZ115+AY116</f>
        <v>45</v>
      </c>
      <c r="BA116" s="151">
        <f t="shared" ref="BA116" si="163">BA115+AZ116</f>
        <v>46</v>
      </c>
      <c r="BB116" s="151">
        <f t="shared" ref="BB116" si="164">BB115+BA116</f>
        <v>47</v>
      </c>
      <c r="BC116" s="151">
        <f t="shared" ref="BC116" si="165">BC115+BB116</f>
        <v>48</v>
      </c>
      <c r="BD116" s="151">
        <f t="shared" ref="BD116" si="166">BD115+BC116</f>
        <v>49</v>
      </c>
      <c r="BE116" s="151">
        <f t="shared" ref="BE116" si="167">BE115+BD116</f>
        <v>50</v>
      </c>
    </row>
    <row r="117" spans="1:67" s="151" customFormat="1" ht="16">
      <c r="A117" s="169"/>
      <c r="C117" s="151" t="s">
        <v>46</v>
      </c>
      <c r="D117" s="154"/>
      <c r="E117" s="154"/>
      <c r="F117" s="240"/>
    </row>
    <row r="118" spans="1:67" s="151" customFormat="1" ht="16">
      <c r="A118" s="169"/>
      <c r="D118" s="271" t="str">
        <f>'2 - Detailed Costs'!F57</f>
        <v>Cost Category</v>
      </c>
      <c r="E118" s="271" t="str">
        <f>'2 - Detailed Costs'!G57</f>
        <v>Useful Life</v>
      </c>
      <c r="F118" s="272" t="str">
        <f>F73</f>
        <v>Cost</v>
      </c>
    </row>
    <row r="119" spans="1:67" s="151" customFormat="1" ht="16">
      <c r="A119" s="169"/>
      <c r="D119" s="259" t="str">
        <f>'2 - Detailed Costs'!F58</f>
        <v>Category</v>
      </c>
      <c r="E119" s="260" t="str">
        <f>'2 - Detailed Costs'!G58</f>
        <v>Useful Life</v>
      </c>
      <c r="F119" s="240">
        <f>'2 - Detailed Costs'!E58</f>
        <v>0</v>
      </c>
      <c r="H119" s="261">
        <f>IF(ISERROR(MOD(H$19,$E119)=0)=TRUE,0,IF(MOD(H$19,$E119)=0,$F119,0))</f>
        <v>0</v>
      </c>
      <c r="I119" s="261">
        <f t="shared" ref="I119:BE124" si="168">IF(ISERROR(MOD(I$19,$E119)=0)=TRUE,0,IF(MOD(I$19,$E119)=0,$F119,0))</f>
        <v>0</v>
      </c>
      <c r="J119" s="261">
        <f t="shared" si="168"/>
        <v>0</v>
      </c>
      <c r="K119" s="261">
        <f t="shared" si="168"/>
        <v>0</v>
      </c>
      <c r="L119" s="261">
        <f t="shared" si="168"/>
        <v>0</v>
      </c>
      <c r="M119" s="261">
        <f t="shared" si="168"/>
        <v>0</v>
      </c>
      <c r="N119" s="261">
        <f t="shared" si="168"/>
        <v>0</v>
      </c>
      <c r="O119" s="261">
        <f t="shared" si="168"/>
        <v>0</v>
      </c>
      <c r="P119" s="261">
        <f t="shared" si="168"/>
        <v>0</v>
      </c>
      <c r="Q119" s="261">
        <f t="shared" si="168"/>
        <v>0</v>
      </c>
      <c r="R119" s="261">
        <f t="shared" si="168"/>
        <v>0</v>
      </c>
      <c r="S119" s="261">
        <f t="shared" si="168"/>
        <v>0</v>
      </c>
      <c r="T119" s="261">
        <f t="shared" si="168"/>
        <v>0</v>
      </c>
      <c r="U119" s="261">
        <f t="shared" si="168"/>
        <v>0</v>
      </c>
      <c r="V119" s="261">
        <f t="shared" si="168"/>
        <v>0</v>
      </c>
      <c r="W119" s="261">
        <f t="shared" si="168"/>
        <v>0</v>
      </c>
      <c r="X119" s="261">
        <f t="shared" si="168"/>
        <v>0</v>
      </c>
      <c r="Y119" s="261">
        <f t="shared" si="168"/>
        <v>0</v>
      </c>
      <c r="Z119" s="261">
        <f t="shared" si="168"/>
        <v>0</v>
      </c>
      <c r="AA119" s="261">
        <f t="shared" si="168"/>
        <v>0</v>
      </c>
      <c r="AB119" s="261">
        <f t="shared" si="168"/>
        <v>0</v>
      </c>
      <c r="AC119" s="261">
        <f t="shared" si="168"/>
        <v>0</v>
      </c>
      <c r="AD119" s="261">
        <f t="shared" si="168"/>
        <v>0</v>
      </c>
      <c r="AE119" s="261">
        <f t="shared" si="168"/>
        <v>0</v>
      </c>
      <c r="AF119" s="261">
        <f t="shared" si="168"/>
        <v>0</v>
      </c>
      <c r="AG119" s="261">
        <f t="shared" si="168"/>
        <v>0</v>
      </c>
      <c r="AH119" s="261">
        <f t="shared" si="168"/>
        <v>0</v>
      </c>
      <c r="AI119" s="261">
        <f t="shared" si="168"/>
        <v>0</v>
      </c>
      <c r="AJ119" s="261">
        <f t="shared" si="168"/>
        <v>0</v>
      </c>
      <c r="AK119" s="261">
        <f t="shared" si="168"/>
        <v>0</v>
      </c>
      <c r="AL119" s="261">
        <f t="shared" si="168"/>
        <v>0</v>
      </c>
      <c r="AM119" s="261">
        <f t="shared" si="168"/>
        <v>0</v>
      </c>
      <c r="AN119" s="261">
        <f t="shared" si="168"/>
        <v>0</v>
      </c>
      <c r="AO119" s="261">
        <f t="shared" si="168"/>
        <v>0</v>
      </c>
      <c r="AP119" s="261">
        <f t="shared" si="168"/>
        <v>0</v>
      </c>
      <c r="AQ119" s="261">
        <f t="shared" si="168"/>
        <v>0</v>
      </c>
      <c r="AR119" s="261">
        <f t="shared" si="168"/>
        <v>0</v>
      </c>
      <c r="AS119" s="261">
        <f t="shared" si="168"/>
        <v>0</v>
      </c>
      <c r="AT119" s="261">
        <f t="shared" si="168"/>
        <v>0</v>
      </c>
      <c r="AU119" s="261">
        <f t="shared" si="168"/>
        <v>0</v>
      </c>
      <c r="AV119" s="261">
        <f t="shared" si="168"/>
        <v>0</v>
      </c>
      <c r="AW119" s="261">
        <f t="shared" si="168"/>
        <v>0</v>
      </c>
      <c r="AX119" s="261">
        <f t="shared" si="168"/>
        <v>0</v>
      </c>
      <c r="AY119" s="261">
        <f t="shared" si="168"/>
        <v>0</v>
      </c>
      <c r="AZ119" s="261">
        <f t="shared" si="168"/>
        <v>0</v>
      </c>
      <c r="BA119" s="261">
        <f t="shared" si="168"/>
        <v>0</v>
      </c>
      <c r="BB119" s="261">
        <f t="shared" si="168"/>
        <v>0</v>
      </c>
      <c r="BC119" s="261">
        <f t="shared" si="168"/>
        <v>0</v>
      </c>
      <c r="BD119" s="261">
        <f t="shared" si="168"/>
        <v>0</v>
      </c>
      <c r="BE119" s="261">
        <f t="shared" si="168"/>
        <v>0</v>
      </c>
      <c r="BF119" s="227"/>
      <c r="BG119" s="227"/>
      <c r="BH119" s="227"/>
      <c r="BI119" s="227"/>
      <c r="BJ119" s="227"/>
      <c r="BK119" s="227"/>
      <c r="BL119" s="227"/>
      <c r="BM119" s="227"/>
      <c r="BN119" s="227"/>
      <c r="BO119" s="227"/>
    </row>
    <row r="120" spans="1:67" s="151" customFormat="1" ht="16">
      <c r="A120" s="169"/>
      <c r="D120" s="259" t="str">
        <f>'2 - Detailed Costs'!F59</f>
        <v>Category</v>
      </c>
      <c r="E120" s="260" t="str">
        <f>'2 - Detailed Costs'!G59</f>
        <v>Useful Life</v>
      </c>
      <c r="F120" s="240">
        <f>'2 - Detailed Costs'!E59</f>
        <v>0</v>
      </c>
      <c r="H120" s="261">
        <f t="shared" ref="H120:W132" si="169">IF(ISERROR(MOD(H$19,$E120)=0)=TRUE,0,IF(MOD(H$19,$E120)=0,$F120,0))</f>
        <v>0</v>
      </c>
      <c r="I120" s="261">
        <f t="shared" si="168"/>
        <v>0</v>
      </c>
      <c r="J120" s="261">
        <f t="shared" si="168"/>
        <v>0</v>
      </c>
      <c r="K120" s="261">
        <f t="shared" si="168"/>
        <v>0</v>
      </c>
      <c r="L120" s="261">
        <f t="shared" si="168"/>
        <v>0</v>
      </c>
      <c r="M120" s="261">
        <f t="shared" si="168"/>
        <v>0</v>
      </c>
      <c r="N120" s="261">
        <f t="shared" si="168"/>
        <v>0</v>
      </c>
      <c r="O120" s="261">
        <f t="shared" si="168"/>
        <v>0</v>
      </c>
      <c r="P120" s="261">
        <f t="shared" si="168"/>
        <v>0</v>
      </c>
      <c r="Q120" s="261">
        <f t="shared" si="168"/>
        <v>0</v>
      </c>
      <c r="R120" s="261">
        <f t="shared" si="168"/>
        <v>0</v>
      </c>
      <c r="S120" s="261">
        <f t="shared" si="168"/>
        <v>0</v>
      </c>
      <c r="T120" s="261">
        <f t="shared" si="168"/>
        <v>0</v>
      </c>
      <c r="U120" s="261">
        <f t="shared" si="168"/>
        <v>0</v>
      </c>
      <c r="V120" s="261">
        <f t="shared" si="168"/>
        <v>0</v>
      </c>
      <c r="W120" s="261">
        <f t="shared" si="168"/>
        <v>0</v>
      </c>
      <c r="X120" s="261">
        <f t="shared" si="168"/>
        <v>0</v>
      </c>
      <c r="Y120" s="261">
        <f t="shared" si="168"/>
        <v>0</v>
      </c>
      <c r="Z120" s="261">
        <f t="shared" si="168"/>
        <v>0</v>
      </c>
      <c r="AA120" s="261">
        <f t="shared" si="168"/>
        <v>0</v>
      </c>
      <c r="AB120" s="261">
        <f t="shared" si="168"/>
        <v>0</v>
      </c>
      <c r="AC120" s="261">
        <f t="shared" si="168"/>
        <v>0</v>
      </c>
      <c r="AD120" s="261">
        <f t="shared" si="168"/>
        <v>0</v>
      </c>
      <c r="AE120" s="261">
        <f t="shared" si="168"/>
        <v>0</v>
      </c>
      <c r="AF120" s="261">
        <f t="shared" si="168"/>
        <v>0</v>
      </c>
      <c r="AG120" s="261">
        <f t="shared" si="168"/>
        <v>0</v>
      </c>
      <c r="AH120" s="261">
        <f t="shared" si="168"/>
        <v>0</v>
      </c>
      <c r="AI120" s="261">
        <f t="shared" si="168"/>
        <v>0</v>
      </c>
      <c r="AJ120" s="261">
        <f t="shared" si="168"/>
        <v>0</v>
      </c>
      <c r="AK120" s="261">
        <f t="shared" si="168"/>
        <v>0</v>
      </c>
      <c r="AL120" s="261">
        <f t="shared" si="168"/>
        <v>0</v>
      </c>
      <c r="AM120" s="261">
        <f t="shared" si="168"/>
        <v>0</v>
      </c>
      <c r="AN120" s="261">
        <f t="shared" si="168"/>
        <v>0</v>
      </c>
      <c r="AO120" s="261">
        <f t="shared" si="168"/>
        <v>0</v>
      </c>
      <c r="AP120" s="261">
        <f t="shared" si="168"/>
        <v>0</v>
      </c>
      <c r="AQ120" s="261">
        <f t="shared" si="168"/>
        <v>0</v>
      </c>
      <c r="AR120" s="261">
        <f t="shared" si="168"/>
        <v>0</v>
      </c>
      <c r="AS120" s="261">
        <f t="shared" si="168"/>
        <v>0</v>
      </c>
      <c r="AT120" s="261">
        <f t="shared" si="168"/>
        <v>0</v>
      </c>
      <c r="AU120" s="261">
        <f t="shared" si="168"/>
        <v>0</v>
      </c>
      <c r="AV120" s="261">
        <f t="shared" si="168"/>
        <v>0</v>
      </c>
      <c r="AW120" s="261">
        <f t="shared" si="168"/>
        <v>0</v>
      </c>
      <c r="AX120" s="261">
        <f t="shared" si="168"/>
        <v>0</v>
      </c>
      <c r="AY120" s="261">
        <f t="shared" si="168"/>
        <v>0</v>
      </c>
      <c r="AZ120" s="261">
        <f t="shared" si="168"/>
        <v>0</v>
      </c>
      <c r="BA120" s="261">
        <f t="shared" si="168"/>
        <v>0</v>
      </c>
      <c r="BB120" s="261">
        <f t="shared" si="168"/>
        <v>0</v>
      </c>
      <c r="BC120" s="261">
        <f t="shared" si="168"/>
        <v>0</v>
      </c>
      <c r="BD120" s="261">
        <f t="shared" si="168"/>
        <v>0</v>
      </c>
      <c r="BE120" s="261">
        <f t="shared" si="168"/>
        <v>0</v>
      </c>
      <c r="BF120" s="227"/>
      <c r="BG120" s="227"/>
      <c r="BH120" s="227"/>
      <c r="BI120" s="227"/>
      <c r="BJ120" s="227"/>
      <c r="BK120" s="227"/>
      <c r="BL120" s="227"/>
      <c r="BM120" s="227"/>
      <c r="BN120" s="227"/>
      <c r="BO120" s="227"/>
    </row>
    <row r="121" spans="1:67" s="151" customFormat="1" ht="16">
      <c r="A121" s="169"/>
      <c r="D121" s="259" t="str">
        <f>'2 - Detailed Costs'!F60</f>
        <v>Category</v>
      </c>
      <c r="E121" s="260" t="str">
        <f>'2 - Detailed Costs'!G60</f>
        <v>Useful Life</v>
      </c>
      <c r="F121" s="240">
        <f>'2 - Detailed Costs'!E60</f>
        <v>0</v>
      </c>
      <c r="H121" s="261">
        <f t="shared" si="169"/>
        <v>0</v>
      </c>
      <c r="I121" s="261">
        <f t="shared" si="168"/>
        <v>0</v>
      </c>
      <c r="J121" s="261">
        <f t="shared" si="168"/>
        <v>0</v>
      </c>
      <c r="K121" s="261">
        <f t="shared" si="168"/>
        <v>0</v>
      </c>
      <c r="L121" s="261">
        <f t="shared" si="168"/>
        <v>0</v>
      </c>
      <c r="M121" s="261">
        <f t="shared" si="168"/>
        <v>0</v>
      </c>
      <c r="N121" s="261">
        <f t="shared" si="168"/>
        <v>0</v>
      </c>
      <c r="O121" s="261">
        <f t="shared" si="168"/>
        <v>0</v>
      </c>
      <c r="P121" s="261">
        <f t="shared" si="168"/>
        <v>0</v>
      </c>
      <c r="Q121" s="261">
        <f t="shared" si="168"/>
        <v>0</v>
      </c>
      <c r="R121" s="261">
        <f t="shared" si="168"/>
        <v>0</v>
      </c>
      <c r="S121" s="261">
        <f t="shared" si="168"/>
        <v>0</v>
      </c>
      <c r="T121" s="261">
        <f t="shared" si="168"/>
        <v>0</v>
      </c>
      <c r="U121" s="261">
        <f t="shared" si="168"/>
        <v>0</v>
      </c>
      <c r="V121" s="261">
        <f t="shared" si="168"/>
        <v>0</v>
      </c>
      <c r="W121" s="261">
        <f t="shared" si="168"/>
        <v>0</v>
      </c>
      <c r="X121" s="261">
        <f t="shared" si="168"/>
        <v>0</v>
      </c>
      <c r="Y121" s="261">
        <f t="shared" si="168"/>
        <v>0</v>
      </c>
      <c r="Z121" s="261">
        <f t="shared" si="168"/>
        <v>0</v>
      </c>
      <c r="AA121" s="261">
        <f t="shared" si="168"/>
        <v>0</v>
      </c>
      <c r="AB121" s="261">
        <f t="shared" si="168"/>
        <v>0</v>
      </c>
      <c r="AC121" s="261">
        <f t="shared" si="168"/>
        <v>0</v>
      </c>
      <c r="AD121" s="261">
        <f t="shared" si="168"/>
        <v>0</v>
      </c>
      <c r="AE121" s="261">
        <f t="shared" si="168"/>
        <v>0</v>
      </c>
      <c r="AF121" s="261">
        <f t="shared" si="168"/>
        <v>0</v>
      </c>
      <c r="AG121" s="261">
        <f t="shared" si="168"/>
        <v>0</v>
      </c>
      <c r="AH121" s="261">
        <f t="shared" si="168"/>
        <v>0</v>
      </c>
      <c r="AI121" s="261">
        <f t="shared" si="168"/>
        <v>0</v>
      </c>
      <c r="AJ121" s="261">
        <f t="shared" si="168"/>
        <v>0</v>
      </c>
      <c r="AK121" s="261">
        <f t="shared" si="168"/>
        <v>0</v>
      </c>
      <c r="AL121" s="261">
        <f t="shared" si="168"/>
        <v>0</v>
      </c>
      <c r="AM121" s="261">
        <f t="shared" si="168"/>
        <v>0</v>
      </c>
      <c r="AN121" s="261">
        <f t="shared" si="168"/>
        <v>0</v>
      </c>
      <c r="AO121" s="261">
        <f t="shared" si="168"/>
        <v>0</v>
      </c>
      <c r="AP121" s="261">
        <f t="shared" si="168"/>
        <v>0</v>
      </c>
      <c r="AQ121" s="261">
        <f t="shared" si="168"/>
        <v>0</v>
      </c>
      <c r="AR121" s="261">
        <f t="shared" si="168"/>
        <v>0</v>
      </c>
      <c r="AS121" s="261">
        <f t="shared" si="168"/>
        <v>0</v>
      </c>
      <c r="AT121" s="261">
        <f t="shared" si="168"/>
        <v>0</v>
      </c>
      <c r="AU121" s="261">
        <f t="shared" si="168"/>
        <v>0</v>
      </c>
      <c r="AV121" s="261">
        <f t="shared" si="168"/>
        <v>0</v>
      </c>
      <c r="AW121" s="261">
        <f t="shared" si="168"/>
        <v>0</v>
      </c>
      <c r="AX121" s="261">
        <f t="shared" si="168"/>
        <v>0</v>
      </c>
      <c r="AY121" s="261">
        <f t="shared" si="168"/>
        <v>0</v>
      </c>
      <c r="AZ121" s="261">
        <f t="shared" si="168"/>
        <v>0</v>
      </c>
      <c r="BA121" s="261">
        <f t="shared" si="168"/>
        <v>0</v>
      </c>
      <c r="BB121" s="261">
        <f t="shared" si="168"/>
        <v>0</v>
      </c>
      <c r="BC121" s="261">
        <f t="shared" si="168"/>
        <v>0</v>
      </c>
      <c r="BD121" s="261">
        <f t="shared" si="168"/>
        <v>0</v>
      </c>
      <c r="BE121" s="261">
        <f t="shared" si="168"/>
        <v>0</v>
      </c>
      <c r="BF121" s="227"/>
      <c r="BG121" s="227"/>
      <c r="BH121" s="227"/>
      <c r="BI121" s="227"/>
      <c r="BJ121" s="227"/>
      <c r="BK121" s="227"/>
      <c r="BL121" s="227"/>
      <c r="BM121" s="227"/>
      <c r="BN121" s="227"/>
      <c r="BO121" s="227"/>
    </row>
    <row r="122" spans="1:67" s="151" customFormat="1" ht="16">
      <c r="A122" s="169"/>
      <c r="D122" s="259" t="str">
        <f>'2 - Detailed Costs'!F61</f>
        <v>Category</v>
      </c>
      <c r="E122" s="260" t="str">
        <f>'2 - Detailed Costs'!G61</f>
        <v>Useful Life</v>
      </c>
      <c r="F122" s="240">
        <f>'2 - Detailed Costs'!E61</f>
        <v>0</v>
      </c>
      <c r="H122" s="261">
        <f t="shared" si="169"/>
        <v>0</v>
      </c>
      <c r="I122" s="261">
        <f t="shared" si="168"/>
        <v>0</v>
      </c>
      <c r="J122" s="261">
        <f t="shared" si="168"/>
        <v>0</v>
      </c>
      <c r="K122" s="261">
        <f t="shared" si="168"/>
        <v>0</v>
      </c>
      <c r="L122" s="261">
        <f t="shared" si="168"/>
        <v>0</v>
      </c>
      <c r="M122" s="261">
        <f t="shared" si="168"/>
        <v>0</v>
      </c>
      <c r="N122" s="261">
        <f t="shared" si="168"/>
        <v>0</v>
      </c>
      <c r="O122" s="261">
        <f t="shared" si="168"/>
        <v>0</v>
      </c>
      <c r="P122" s="261">
        <f t="shared" si="168"/>
        <v>0</v>
      </c>
      <c r="Q122" s="261">
        <f t="shared" si="168"/>
        <v>0</v>
      </c>
      <c r="R122" s="261">
        <f t="shared" si="168"/>
        <v>0</v>
      </c>
      <c r="S122" s="261">
        <f t="shared" si="168"/>
        <v>0</v>
      </c>
      <c r="T122" s="261">
        <f t="shared" si="168"/>
        <v>0</v>
      </c>
      <c r="U122" s="261">
        <f t="shared" si="168"/>
        <v>0</v>
      </c>
      <c r="V122" s="261">
        <f t="shared" si="168"/>
        <v>0</v>
      </c>
      <c r="W122" s="261">
        <f t="shared" si="168"/>
        <v>0</v>
      </c>
      <c r="X122" s="261">
        <f t="shared" si="168"/>
        <v>0</v>
      </c>
      <c r="Y122" s="261">
        <f t="shared" si="168"/>
        <v>0</v>
      </c>
      <c r="Z122" s="261">
        <f t="shared" si="168"/>
        <v>0</v>
      </c>
      <c r="AA122" s="261">
        <f t="shared" si="168"/>
        <v>0</v>
      </c>
      <c r="AB122" s="261">
        <f t="shared" si="168"/>
        <v>0</v>
      </c>
      <c r="AC122" s="261">
        <f t="shared" si="168"/>
        <v>0</v>
      </c>
      <c r="AD122" s="261">
        <f t="shared" si="168"/>
        <v>0</v>
      </c>
      <c r="AE122" s="261">
        <f t="shared" si="168"/>
        <v>0</v>
      </c>
      <c r="AF122" s="261">
        <f t="shared" si="168"/>
        <v>0</v>
      </c>
      <c r="AG122" s="261">
        <f t="shared" si="168"/>
        <v>0</v>
      </c>
      <c r="AH122" s="261">
        <f t="shared" si="168"/>
        <v>0</v>
      </c>
      <c r="AI122" s="261">
        <f t="shared" si="168"/>
        <v>0</v>
      </c>
      <c r="AJ122" s="261">
        <f t="shared" si="168"/>
        <v>0</v>
      </c>
      <c r="AK122" s="261">
        <f t="shared" si="168"/>
        <v>0</v>
      </c>
      <c r="AL122" s="261">
        <f t="shared" si="168"/>
        <v>0</v>
      </c>
      <c r="AM122" s="261">
        <f t="shared" si="168"/>
        <v>0</v>
      </c>
      <c r="AN122" s="261">
        <f t="shared" si="168"/>
        <v>0</v>
      </c>
      <c r="AO122" s="261">
        <f t="shared" si="168"/>
        <v>0</v>
      </c>
      <c r="AP122" s="261">
        <f t="shared" si="168"/>
        <v>0</v>
      </c>
      <c r="AQ122" s="261">
        <f t="shared" si="168"/>
        <v>0</v>
      </c>
      <c r="AR122" s="261">
        <f t="shared" si="168"/>
        <v>0</v>
      </c>
      <c r="AS122" s="261">
        <f t="shared" si="168"/>
        <v>0</v>
      </c>
      <c r="AT122" s="261">
        <f t="shared" si="168"/>
        <v>0</v>
      </c>
      <c r="AU122" s="261">
        <f t="shared" si="168"/>
        <v>0</v>
      </c>
      <c r="AV122" s="261">
        <f t="shared" si="168"/>
        <v>0</v>
      </c>
      <c r="AW122" s="261">
        <f t="shared" si="168"/>
        <v>0</v>
      </c>
      <c r="AX122" s="261">
        <f t="shared" si="168"/>
        <v>0</v>
      </c>
      <c r="AY122" s="261">
        <f t="shared" si="168"/>
        <v>0</v>
      </c>
      <c r="AZ122" s="261">
        <f t="shared" si="168"/>
        <v>0</v>
      </c>
      <c r="BA122" s="261">
        <f t="shared" si="168"/>
        <v>0</v>
      </c>
      <c r="BB122" s="261">
        <f t="shared" si="168"/>
        <v>0</v>
      </c>
      <c r="BC122" s="261">
        <f t="shared" si="168"/>
        <v>0</v>
      </c>
      <c r="BD122" s="261">
        <f t="shared" si="168"/>
        <v>0</v>
      </c>
      <c r="BE122" s="261">
        <f t="shared" si="168"/>
        <v>0</v>
      </c>
      <c r="BF122" s="227"/>
      <c r="BG122" s="227"/>
      <c r="BH122" s="227"/>
      <c r="BI122" s="227"/>
      <c r="BJ122" s="227"/>
      <c r="BK122" s="227"/>
      <c r="BL122" s="227"/>
      <c r="BM122" s="227"/>
      <c r="BN122" s="227"/>
      <c r="BO122" s="227"/>
    </row>
    <row r="123" spans="1:67" s="151" customFormat="1" ht="16">
      <c r="A123" s="169"/>
      <c r="D123" s="259" t="str">
        <f>'2 - Detailed Costs'!F62</f>
        <v>Category</v>
      </c>
      <c r="E123" s="260" t="str">
        <f>'2 - Detailed Costs'!G62</f>
        <v>Useful Life</v>
      </c>
      <c r="F123" s="240">
        <f>'2 - Detailed Costs'!E62</f>
        <v>0</v>
      </c>
      <c r="H123" s="261">
        <f t="shared" si="169"/>
        <v>0</v>
      </c>
      <c r="I123" s="261">
        <f t="shared" si="168"/>
        <v>0</v>
      </c>
      <c r="J123" s="261">
        <f t="shared" si="168"/>
        <v>0</v>
      </c>
      <c r="K123" s="261">
        <f t="shared" si="168"/>
        <v>0</v>
      </c>
      <c r="L123" s="261">
        <f t="shared" si="168"/>
        <v>0</v>
      </c>
      <c r="M123" s="261">
        <f t="shared" si="168"/>
        <v>0</v>
      </c>
      <c r="N123" s="261">
        <f t="shared" si="168"/>
        <v>0</v>
      </c>
      <c r="O123" s="261">
        <f t="shared" si="168"/>
        <v>0</v>
      </c>
      <c r="P123" s="261">
        <f t="shared" si="168"/>
        <v>0</v>
      </c>
      <c r="Q123" s="261">
        <f t="shared" si="168"/>
        <v>0</v>
      </c>
      <c r="R123" s="261">
        <f t="shared" si="168"/>
        <v>0</v>
      </c>
      <c r="S123" s="261">
        <f t="shared" si="168"/>
        <v>0</v>
      </c>
      <c r="T123" s="261">
        <f t="shared" si="168"/>
        <v>0</v>
      </c>
      <c r="U123" s="261">
        <f t="shared" si="168"/>
        <v>0</v>
      </c>
      <c r="V123" s="261">
        <f t="shared" si="168"/>
        <v>0</v>
      </c>
      <c r="W123" s="261">
        <f t="shared" si="168"/>
        <v>0</v>
      </c>
      <c r="X123" s="261">
        <f t="shared" si="168"/>
        <v>0</v>
      </c>
      <c r="Y123" s="261">
        <f t="shared" si="168"/>
        <v>0</v>
      </c>
      <c r="Z123" s="261">
        <f t="shared" si="168"/>
        <v>0</v>
      </c>
      <c r="AA123" s="261">
        <f t="shared" si="168"/>
        <v>0</v>
      </c>
      <c r="AB123" s="261">
        <f t="shared" si="168"/>
        <v>0</v>
      </c>
      <c r="AC123" s="261">
        <f t="shared" si="168"/>
        <v>0</v>
      </c>
      <c r="AD123" s="261">
        <f t="shared" si="168"/>
        <v>0</v>
      </c>
      <c r="AE123" s="261">
        <f t="shared" si="168"/>
        <v>0</v>
      </c>
      <c r="AF123" s="261">
        <f t="shared" si="168"/>
        <v>0</v>
      </c>
      <c r="AG123" s="261">
        <f t="shared" si="168"/>
        <v>0</v>
      </c>
      <c r="AH123" s="261">
        <f t="shared" si="168"/>
        <v>0</v>
      </c>
      <c r="AI123" s="261">
        <f t="shared" si="168"/>
        <v>0</v>
      </c>
      <c r="AJ123" s="261">
        <f t="shared" si="168"/>
        <v>0</v>
      </c>
      <c r="AK123" s="261">
        <f t="shared" si="168"/>
        <v>0</v>
      </c>
      <c r="AL123" s="261">
        <f t="shared" si="168"/>
        <v>0</v>
      </c>
      <c r="AM123" s="261">
        <f t="shared" si="168"/>
        <v>0</v>
      </c>
      <c r="AN123" s="261">
        <f t="shared" si="168"/>
        <v>0</v>
      </c>
      <c r="AO123" s="261">
        <f t="shared" si="168"/>
        <v>0</v>
      </c>
      <c r="AP123" s="261">
        <f t="shared" si="168"/>
        <v>0</v>
      </c>
      <c r="AQ123" s="261">
        <f t="shared" si="168"/>
        <v>0</v>
      </c>
      <c r="AR123" s="261">
        <f t="shared" si="168"/>
        <v>0</v>
      </c>
      <c r="AS123" s="261">
        <f t="shared" si="168"/>
        <v>0</v>
      </c>
      <c r="AT123" s="261">
        <f t="shared" si="168"/>
        <v>0</v>
      </c>
      <c r="AU123" s="261">
        <f t="shared" si="168"/>
        <v>0</v>
      </c>
      <c r="AV123" s="261">
        <f t="shared" si="168"/>
        <v>0</v>
      </c>
      <c r="AW123" s="261">
        <f t="shared" si="168"/>
        <v>0</v>
      </c>
      <c r="AX123" s="261">
        <f t="shared" si="168"/>
        <v>0</v>
      </c>
      <c r="AY123" s="261">
        <f t="shared" si="168"/>
        <v>0</v>
      </c>
      <c r="AZ123" s="261">
        <f t="shared" si="168"/>
        <v>0</v>
      </c>
      <c r="BA123" s="261">
        <f t="shared" si="168"/>
        <v>0</v>
      </c>
      <c r="BB123" s="261">
        <f t="shared" si="168"/>
        <v>0</v>
      </c>
      <c r="BC123" s="261">
        <f t="shared" si="168"/>
        <v>0</v>
      </c>
      <c r="BD123" s="261">
        <f t="shared" si="168"/>
        <v>0</v>
      </c>
      <c r="BE123" s="261">
        <f t="shared" si="168"/>
        <v>0</v>
      </c>
      <c r="BF123" s="227"/>
      <c r="BG123" s="227"/>
      <c r="BH123" s="227"/>
      <c r="BI123" s="227"/>
      <c r="BJ123" s="227"/>
      <c r="BK123" s="227"/>
      <c r="BL123" s="227"/>
      <c r="BM123" s="227"/>
      <c r="BN123" s="227"/>
      <c r="BO123" s="227"/>
    </row>
    <row r="124" spans="1:67" s="151" customFormat="1" ht="16">
      <c r="A124" s="169"/>
      <c r="D124" s="259" t="str">
        <f>'2 - Detailed Costs'!F63</f>
        <v>Category</v>
      </c>
      <c r="E124" s="260" t="str">
        <f>'2 - Detailed Costs'!G63</f>
        <v>Useful Life</v>
      </c>
      <c r="F124" s="240">
        <f>'2 - Detailed Costs'!E63</f>
        <v>0</v>
      </c>
      <c r="H124" s="261">
        <f t="shared" si="169"/>
        <v>0</v>
      </c>
      <c r="I124" s="261">
        <f t="shared" si="168"/>
        <v>0</v>
      </c>
      <c r="J124" s="261">
        <f t="shared" si="168"/>
        <v>0</v>
      </c>
      <c r="K124" s="261">
        <f t="shared" si="168"/>
        <v>0</v>
      </c>
      <c r="L124" s="261">
        <f t="shared" si="168"/>
        <v>0</v>
      </c>
      <c r="M124" s="261">
        <f t="shared" si="168"/>
        <v>0</v>
      </c>
      <c r="N124" s="261">
        <f t="shared" si="168"/>
        <v>0</v>
      </c>
      <c r="O124" s="261">
        <f t="shared" si="168"/>
        <v>0</v>
      </c>
      <c r="P124" s="261">
        <f t="shared" si="168"/>
        <v>0</v>
      </c>
      <c r="Q124" s="261">
        <f t="shared" si="168"/>
        <v>0</v>
      </c>
      <c r="R124" s="261">
        <f t="shared" si="168"/>
        <v>0</v>
      </c>
      <c r="S124" s="261">
        <f t="shared" ref="S124:AH132" si="170">IF(ISERROR(MOD(S$19,$E124)=0)=TRUE,0,IF(MOD(S$19,$E124)=0,$F124,0))</f>
        <v>0</v>
      </c>
      <c r="T124" s="261">
        <f t="shared" si="170"/>
        <v>0</v>
      </c>
      <c r="U124" s="261">
        <f t="shared" si="170"/>
        <v>0</v>
      </c>
      <c r="V124" s="261">
        <f t="shared" si="170"/>
        <v>0</v>
      </c>
      <c r="W124" s="261">
        <f t="shared" si="170"/>
        <v>0</v>
      </c>
      <c r="X124" s="261">
        <f t="shared" si="170"/>
        <v>0</v>
      </c>
      <c r="Y124" s="261">
        <f t="shared" si="170"/>
        <v>0</v>
      </c>
      <c r="Z124" s="261">
        <f t="shared" si="170"/>
        <v>0</v>
      </c>
      <c r="AA124" s="261">
        <f t="shared" si="170"/>
        <v>0</v>
      </c>
      <c r="AB124" s="261">
        <f t="shared" si="170"/>
        <v>0</v>
      </c>
      <c r="AC124" s="261">
        <f t="shared" si="170"/>
        <v>0</v>
      </c>
      <c r="AD124" s="261">
        <f t="shared" si="170"/>
        <v>0</v>
      </c>
      <c r="AE124" s="261">
        <f t="shared" si="170"/>
        <v>0</v>
      </c>
      <c r="AF124" s="261">
        <f t="shared" si="170"/>
        <v>0</v>
      </c>
      <c r="AG124" s="261">
        <f t="shared" si="170"/>
        <v>0</v>
      </c>
      <c r="AH124" s="261">
        <f t="shared" si="170"/>
        <v>0</v>
      </c>
      <c r="AI124" s="261">
        <f t="shared" ref="AI124:AX132" si="171">IF(ISERROR(MOD(AI$19,$E124)=0)=TRUE,0,IF(MOD(AI$19,$E124)=0,$F124,0))</f>
        <v>0</v>
      </c>
      <c r="AJ124" s="261">
        <f t="shared" si="171"/>
        <v>0</v>
      </c>
      <c r="AK124" s="261">
        <f t="shared" si="171"/>
        <v>0</v>
      </c>
      <c r="AL124" s="261">
        <f t="shared" si="171"/>
        <v>0</v>
      </c>
      <c r="AM124" s="261">
        <f t="shared" si="171"/>
        <v>0</v>
      </c>
      <c r="AN124" s="261">
        <f t="shared" si="171"/>
        <v>0</v>
      </c>
      <c r="AO124" s="261">
        <f t="shared" si="171"/>
        <v>0</v>
      </c>
      <c r="AP124" s="261">
        <f t="shared" si="171"/>
        <v>0</v>
      </c>
      <c r="AQ124" s="261">
        <f t="shared" si="171"/>
        <v>0</v>
      </c>
      <c r="AR124" s="261">
        <f t="shared" si="171"/>
        <v>0</v>
      </c>
      <c r="AS124" s="261">
        <f t="shared" si="171"/>
        <v>0</v>
      </c>
      <c r="AT124" s="261">
        <f t="shared" si="171"/>
        <v>0</v>
      </c>
      <c r="AU124" s="261">
        <f t="shared" si="171"/>
        <v>0</v>
      </c>
      <c r="AV124" s="261">
        <f t="shared" si="171"/>
        <v>0</v>
      </c>
      <c r="AW124" s="261">
        <f t="shared" si="171"/>
        <v>0</v>
      </c>
      <c r="AX124" s="261">
        <f t="shared" si="171"/>
        <v>0</v>
      </c>
      <c r="AY124" s="261">
        <f t="shared" ref="AY124:BE132" si="172">IF(ISERROR(MOD(AY$19,$E124)=0)=TRUE,0,IF(MOD(AY$19,$E124)=0,$F124,0))</f>
        <v>0</v>
      </c>
      <c r="AZ124" s="261">
        <f t="shared" si="172"/>
        <v>0</v>
      </c>
      <c r="BA124" s="261">
        <f t="shared" si="172"/>
        <v>0</v>
      </c>
      <c r="BB124" s="261">
        <f t="shared" si="172"/>
        <v>0</v>
      </c>
      <c r="BC124" s="261">
        <f t="shared" si="172"/>
        <v>0</v>
      </c>
      <c r="BD124" s="261">
        <f t="shared" si="172"/>
        <v>0</v>
      </c>
      <c r="BE124" s="261">
        <f t="shared" si="172"/>
        <v>0</v>
      </c>
      <c r="BF124" s="227"/>
      <c r="BG124" s="227"/>
      <c r="BH124" s="227"/>
      <c r="BI124" s="227"/>
      <c r="BJ124" s="227"/>
      <c r="BK124" s="227"/>
      <c r="BL124" s="227"/>
      <c r="BM124" s="227"/>
      <c r="BN124" s="227"/>
      <c r="BO124" s="227"/>
    </row>
    <row r="125" spans="1:67" s="151" customFormat="1" ht="16">
      <c r="A125" s="169"/>
      <c r="D125" s="259" t="str">
        <f>'2 - Detailed Costs'!F64</f>
        <v>Category</v>
      </c>
      <c r="E125" s="260" t="str">
        <f>'2 - Detailed Costs'!G64</f>
        <v>Useful Life</v>
      </c>
      <c r="F125" s="240">
        <f>'2 - Detailed Costs'!E64</f>
        <v>0</v>
      </c>
      <c r="H125" s="261">
        <f t="shared" si="169"/>
        <v>0</v>
      </c>
      <c r="I125" s="261">
        <f t="shared" si="169"/>
        <v>0</v>
      </c>
      <c r="J125" s="261">
        <f t="shared" si="169"/>
        <v>0</v>
      </c>
      <c r="K125" s="261">
        <f t="shared" si="169"/>
        <v>0</v>
      </c>
      <c r="L125" s="261">
        <f t="shared" si="169"/>
        <v>0</v>
      </c>
      <c r="M125" s="261">
        <f t="shared" si="169"/>
        <v>0</v>
      </c>
      <c r="N125" s="261">
        <f t="shared" si="169"/>
        <v>0</v>
      </c>
      <c r="O125" s="261">
        <f t="shared" si="169"/>
        <v>0</v>
      </c>
      <c r="P125" s="261">
        <f t="shared" si="169"/>
        <v>0</v>
      </c>
      <c r="Q125" s="261">
        <f t="shared" si="169"/>
        <v>0</v>
      </c>
      <c r="R125" s="261">
        <f t="shared" si="169"/>
        <v>0</v>
      </c>
      <c r="S125" s="261">
        <f t="shared" si="169"/>
        <v>0</v>
      </c>
      <c r="T125" s="261">
        <f t="shared" si="169"/>
        <v>0</v>
      </c>
      <c r="U125" s="261">
        <f t="shared" si="169"/>
        <v>0</v>
      </c>
      <c r="V125" s="261">
        <f t="shared" si="169"/>
        <v>0</v>
      </c>
      <c r="W125" s="261">
        <f t="shared" si="169"/>
        <v>0</v>
      </c>
      <c r="X125" s="261">
        <f t="shared" si="170"/>
        <v>0</v>
      </c>
      <c r="Y125" s="261">
        <f t="shared" si="170"/>
        <v>0</v>
      </c>
      <c r="Z125" s="261">
        <f t="shared" si="170"/>
        <v>0</v>
      </c>
      <c r="AA125" s="261">
        <f t="shared" si="170"/>
        <v>0</v>
      </c>
      <c r="AB125" s="261">
        <f t="shared" si="170"/>
        <v>0</v>
      </c>
      <c r="AC125" s="261">
        <f t="shared" si="170"/>
        <v>0</v>
      </c>
      <c r="AD125" s="261">
        <f t="shared" si="170"/>
        <v>0</v>
      </c>
      <c r="AE125" s="261">
        <f t="shared" si="170"/>
        <v>0</v>
      </c>
      <c r="AF125" s="261">
        <f t="shared" si="170"/>
        <v>0</v>
      </c>
      <c r="AG125" s="261">
        <f t="shared" si="170"/>
        <v>0</v>
      </c>
      <c r="AH125" s="261">
        <f t="shared" si="170"/>
        <v>0</v>
      </c>
      <c r="AI125" s="261">
        <f t="shared" si="171"/>
        <v>0</v>
      </c>
      <c r="AJ125" s="261">
        <f t="shared" si="171"/>
        <v>0</v>
      </c>
      <c r="AK125" s="261">
        <f t="shared" si="171"/>
        <v>0</v>
      </c>
      <c r="AL125" s="261">
        <f t="shared" si="171"/>
        <v>0</v>
      </c>
      <c r="AM125" s="261">
        <f t="shared" si="171"/>
        <v>0</v>
      </c>
      <c r="AN125" s="261">
        <f t="shared" si="171"/>
        <v>0</v>
      </c>
      <c r="AO125" s="261">
        <f t="shared" si="171"/>
        <v>0</v>
      </c>
      <c r="AP125" s="261">
        <f t="shared" si="171"/>
        <v>0</v>
      </c>
      <c r="AQ125" s="261">
        <f t="shared" si="171"/>
        <v>0</v>
      </c>
      <c r="AR125" s="261">
        <f t="shared" si="171"/>
        <v>0</v>
      </c>
      <c r="AS125" s="261">
        <f t="shared" si="171"/>
        <v>0</v>
      </c>
      <c r="AT125" s="261">
        <f t="shared" si="171"/>
        <v>0</v>
      </c>
      <c r="AU125" s="261">
        <f t="shared" si="171"/>
        <v>0</v>
      </c>
      <c r="AV125" s="261">
        <f t="shared" si="171"/>
        <v>0</v>
      </c>
      <c r="AW125" s="261">
        <f t="shared" si="171"/>
        <v>0</v>
      </c>
      <c r="AX125" s="261">
        <f t="shared" si="171"/>
        <v>0</v>
      </c>
      <c r="AY125" s="261">
        <f t="shared" si="172"/>
        <v>0</v>
      </c>
      <c r="AZ125" s="261">
        <f t="shared" si="172"/>
        <v>0</v>
      </c>
      <c r="BA125" s="261">
        <f t="shared" si="172"/>
        <v>0</v>
      </c>
      <c r="BB125" s="261">
        <f t="shared" si="172"/>
        <v>0</v>
      </c>
      <c r="BC125" s="261">
        <f t="shared" si="172"/>
        <v>0</v>
      </c>
      <c r="BD125" s="261">
        <f t="shared" si="172"/>
        <v>0</v>
      </c>
      <c r="BE125" s="261">
        <f t="shared" si="172"/>
        <v>0</v>
      </c>
      <c r="BF125" s="227"/>
      <c r="BG125" s="227"/>
      <c r="BH125" s="227"/>
      <c r="BI125" s="227"/>
      <c r="BJ125" s="227"/>
      <c r="BK125" s="227"/>
      <c r="BL125" s="227"/>
      <c r="BM125" s="227"/>
      <c r="BN125" s="227"/>
      <c r="BO125" s="227"/>
    </row>
    <row r="126" spans="1:67" s="151" customFormat="1" ht="16">
      <c r="A126" s="169"/>
      <c r="D126" s="259" t="str">
        <f>'2 - Detailed Costs'!F65</f>
        <v>Category</v>
      </c>
      <c r="E126" s="260" t="str">
        <f>'2 - Detailed Costs'!G65</f>
        <v>Useful Life</v>
      </c>
      <c r="F126" s="240">
        <f>'2 - Detailed Costs'!E65</f>
        <v>0</v>
      </c>
      <c r="H126" s="261">
        <f t="shared" si="169"/>
        <v>0</v>
      </c>
      <c r="I126" s="261">
        <f t="shared" si="169"/>
        <v>0</v>
      </c>
      <c r="J126" s="261">
        <f t="shared" si="169"/>
        <v>0</v>
      </c>
      <c r="K126" s="261">
        <f t="shared" si="169"/>
        <v>0</v>
      </c>
      <c r="L126" s="261">
        <f t="shared" si="169"/>
        <v>0</v>
      </c>
      <c r="M126" s="261">
        <f t="shared" si="169"/>
        <v>0</v>
      </c>
      <c r="N126" s="261">
        <f t="shared" si="169"/>
        <v>0</v>
      </c>
      <c r="O126" s="261">
        <f t="shared" si="169"/>
        <v>0</v>
      </c>
      <c r="P126" s="261">
        <f t="shared" si="169"/>
        <v>0</v>
      </c>
      <c r="Q126" s="261">
        <f t="shared" si="169"/>
        <v>0</v>
      </c>
      <c r="R126" s="261">
        <f t="shared" si="169"/>
        <v>0</v>
      </c>
      <c r="S126" s="261">
        <f t="shared" si="169"/>
        <v>0</v>
      </c>
      <c r="T126" s="261">
        <f t="shared" si="169"/>
        <v>0</v>
      </c>
      <c r="U126" s="261">
        <f t="shared" si="169"/>
        <v>0</v>
      </c>
      <c r="V126" s="261">
        <f t="shared" si="169"/>
        <v>0</v>
      </c>
      <c r="W126" s="261">
        <f t="shared" si="169"/>
        <v>0</v>
      </c>
      <c r="X126" s="261">
        <f t="shared" si="170"/>
        <v>0</v>
      </c>
      <c r="Y126" s="261">
        <f t="shared" si="170"/>
        <v>0</v>
      </c>
      <c r="Z126" s="261">
        <f t="shared" si="170"/>
        <v>0</v>
      </c>
      <c r="AA126" s="261">
        <f t="shared" si="170"/>
        <v>0</v>
      </c>
      <c r="AB126" s="261">
        <f t="shared" si="170"/>
        <v>0</v>
      </c>
      <c r="AC126" s="261">
        <f t="shared" si="170"/>
        <v>0</v>
      </c>
      <c r="AD126" s="261">
        <f t="shared" si="170"/>
        <v>0</v>
      </c>
      <c r="AE126" s="261">
        <f t="shared" si="170"/>
        <v>0</v>
      </c>
      <c r="AF126" s="261">
        <f t="shared" si="170"/>
        <v>0</v>
      </c>
      <c r="AG126" s="261">
        <f t="shared" si="170"/>
        <v>0</v>
      </c>
      <c r="AH126" s="261">
        <f t="shared" si="170"/>
        <v>0</v>
      </c>
      <c r="AI126" s="261">
        <f t="shared" si="171"/>
        <v>0</v>
      </c>
      <c r="AJ126" s="261">
        <f t="shared" si="171"/>
        <v>0</v>
      </c>
      <c r="AK126" s="261">
        <f t="shared" si="171"/>
        <v>0</v>
      </c>
      <c r="AL126" s="261">
        <f t="shared" si="171"/>
        <v>0</v>
      </c>
      <c r="AM126" s="261">
        <f t="shared" si="171"/>
        <v>0</v>
      </c>
      <c r="AN126" s="261">
        <f t="shared" si="171"/>
        <v>0</v>
      </c>
      <c r="AO126" s="261">
        <f t="shared" si="171"/>
        <v>0</v>
      </c>
      <c r="AP126" s="261">
        <f t="shared" si="171"/>
        <v>0</v>
      </c>
      <c r="AQ126" s="261">
        <f t="shared" si="171"/>
        <v>0</v>
      </c>
      <c r="AR126" s="261">
        <f t="shared" si="171"/>
        <v>0</v>
      </c>
      <c r="AS126" s="261">
        <f t="shared" si="171"/>
        <v>0</v>
      </c>
      <c r="AT126" s="261">
        <f t="shared" si="171"/>
        <v>0</v>
      </c>
      <c r="AU126" s="261">
        <f t="shared" si="171"/>
        <v>0</v>
      </c>
      <c r="AV126" s="261">
        <f t="shared" si="171"/>
        <v>0</v>
      </c>
      <c r="AW126" s="261">
        <f t="shared" si="171"/>
        <v>0</v>
      </c>
      <c r="AX126" s="261">
        <f t="shared" si="171"/>
        <v>0</v>
      </c>
      <c r="AY126" s="261">
        <f t="shared" si="172"/>
        <v>0</v>
      </c>
      <c r="AZ126" s="261">
        <f t="shared" si="172"/>
        <v>0</v>
      </c>
      <c r="BA126" s="261">
        <f t="shared" si="172"/>
        <v>0</v>
      </c>
      <c r="BB126" s="261">
        <f t="shared" si="172"/>
        <v>0</v>
      </c>
      <c r="BC126" s="261">
        <f t="shared" si="172"/>
        <v>0</v>
      </c>
      <c r="BD126" s="261">
        <f t="shared" si="172"/>
        <v>0</v>
      </c>
      <c r="BE126" s="261">
        <f t="shared" si="172"/>
        <v>0</v>
      </c>
      <c r="BF126" s="227"/>
      <c r="BG126" s="227"/>
      <c r="BH126" s="227"/>
      <c r="BI126" s="227"/>
      <c r="BJ126" s="227"/>
      <c r="BK126" s="227"/>
      <c r="BL126" s="227"/>
      <c r="BM126" s="227"/>
      <c r="BN126" s="227"/>
      <c r="BO126" s="227"/>
    </row>
    <row r="127" spans="1:67" s="151" customFormat="1" ht="16">
      <c r="A127" s="169"/>
      <c r="D127" s="259" t="str">
        <f>'2 - Detailed Costs'!F66</f>
        <v>Category</v>
      </c>
      <c r="E127" s="260" t="str">
        <f>'2 - Detailed Costs'!G66</f>
        <v>Useful Life</v>
      </c>
      <c r="F127" s="240">
        <f>'2 - Detailed Costs'!E66</f>
        <v>0</v>
      </c>
      <c r="H127" s="261">
        <f t="shared" si="169"/>
        <v>0</v>
      </c>
      <c r="I127" s="261">
        <f t="shared" si="169"/>
        <v>0</v>
      </c>
      <c r="J127" s="261">
        <f t="shared" si="169"/>
        <v>0</v>
      </c>
      <c r="K127" s="261">
        <f t="shared" si="169"/>
        <v>0</v>
      </c>
      <c r="L127" s="261">
        <f t="shared" si="169"/>
        <v>0</v>
      </c>
      <c r="M127" s="261">
        <f t="shared" si="169"/>
        <v>0</v>
      </c>
      <c r="N127" s="261">
        <f t="shared" si="169"/>
        <v>0</v>
      </c>
      <c r="O127" s="261">
        <f t="shared" si="169"/>
        <v>0</v>
      </c>
      <c r="P127" s="261">
        <f t="shared" si="169"/>
        <v>0</v>
      </c>
      <c r="Q127" s="261">
        <f t="shared" si="169"/>
        <v>0</v>
      </c>
      <c r="R127" s="261">
        <f t="shared" si="169"/>
        <v>0</v>
      </c>
      <c r="S127" s="261">
        <f t="shared" si="169"/>
        <v>0</v>
      </c>
      <c r="T127" s="261">
        <f t="shared" si="169"/>
        <v>0</v>
      </c>
      <c r="U127" s="261">
        <f t="shared" si="169"/>
        <v>0</v>
      </c>
      <c r="V127" s="261">
        <f t="shared" si="169"/>
        <v>0</v>
      </c>
      <c r="W127" s="261">
        <f t="shared" si="169"/>
        <v>0</v>
      </c>
      <c r="X127" s="261">
        <f t="shared" si="170"/>
        <v>0</v>
      </c>
      <c r="Y127" s="261">
        <f t="shared" si="170"/>
        <v>0</v>
      </c>
      <c r="Z127" s="261">
        <f t="shared" si="170"/>
        <v>0</v>
      </c>
      <c r="AA127" s="261">
        <f t="shared" si="170"/>
        <v>0</v>
      </c>
      <c r="AB127" s="261">
        <f t="shared" si="170"/>
        <v>0</v>
      </c>
      <c r="AC127" s="261">
        <f t="shared" si="170"/>
        <v>0</v>
      </c>
      <c r="AD127" s="261">
        <f t="shared" si="170"/>
        <v>0</v>
      </c>
      <c r="AE127" s="261">
        <f t="shared" si="170"/>
        <v>0</v>
      </c>
      <c r="AF127" s="261">
        <f t="shared" si="170"/>
        <v>0</v>
      </c>
      <c r="AG127" s="261">
        <f t="shared" si="170"/>
        <v>0</v>
      </c>
      <c r="AH127" s="261">
        <f t="shared" si="170"/>
        <v>0</v>
      </c>
      <c r="AI127" s="261">
        <f t="shared" si="171"/>
        <v>0</v>
      </c>
      <c r="AJ127" s="261">
        <f t="shared" si="171"/>
        <v>0</v>
      </c>
      <c r="AK127" s="261">
        <f t="shared" si="171"/>
        <v>0</v>
      </c>
      <c r="AL127" s="261">
        <f t="shared" si="171"/>
        <v>0</v>
      </c>
      <c r="AM127" s="261">
        <f t="shared" si="171"/>
        <v>0</v>
      </c>
      <c r="AN127" s="261">
        <f t="shared" si="171"/>
        <v>0</v>
      </c>
      <c r="AO127" s="261">
        <f t="shared" si="171"/>
        <v>0</v>
      </c>
      <c r="AP127" s="261">
        <f t="shared" si="171"/>
        <v>0</v>
      </c>
      <c r="AQ127" s="261">
        <f t="shared" si="171"/>
        <v>0</v>
      </c>
      <c r="AR127" s="261">
        <f t="shared" si="171"/>
        <v>0</v>
      </c>
      <c r="AS127" s="261">
        <f t="shared" si="171"/>
        <v>0</v>
      </c>
      <c r="AT127" s="261">
        <f t="shared" si="171"/>
        <v>0</v>
      </c>
      <c r="AU127" s="261">
        <f t="shared" si="171"/>
        <v>0</v>
      </c>
      <c r="AV127" s="261">
        <f t="shared" si="171"/>
        <v>0</v>
      </c>
      <c r="AW127" s="261">
        <f t="shared" si="171"/>
        <v>0</v>
      </c>
      <c r="AX127" s="261">
        <f t="shared" si="171"/>
        <v>0</v>
      </c>
      <c r="AY127" s="261">
        <f t="shared" si="172"/>
        <v>0</v>
      </c>
      <c r="AZ127" s="261">
        <f t="shared" si="172"/>
        <v>0</v>
      </c>
      <c r="BA127" s="261">
        <f t="shared" si="172"/>
        <v>0</v>
      </c>
      <c r="BB127" s="261">
        <f t="shared" si="172"/>
        <v>0</v>
      </c>
      <c r="BC127" s="261">
        <f t="shared" si="172"/>
        <v>0</v>
      </c>
      <c r="BD127" s="261">
        <f t="shared" si="172"/>
        <v>0</v>
      </c>
      <c r="BE127" s="261">
        <f t="shared" si="172"/>
        <v>0</v>
      </c>
      <c r="BF127" s="227"/>
      <c r="BG127" s="227"/>
      <c r="BH127" s="227"/>
      <c r="BI127" s="227"/>
      <c r="BJ127" s="227"/>
      <c r="BK127" s="227"/>
      <c r="BL127" s="227"/>
      <c r="BM127" s="227"/>
      <c r="BN127" s="227"/>
      <c r="BO127" s="227"/>
    </row>
    <row r="128" spans="1:67" s="151" customFormat="1" ht="16">
      <c r="A128" s="169"/>
      <c r="D128" s="259" t="str">
        <f>'2 - Detailed Costs'!F67</f>
        <v>Category</v>
      </c>
      <c r="E128" s="260" t="str">
        <f>'2 - Detailed Costs'!G67</f>
        <v>Useful Life</v>
      </c>
      <c r="F128" s="240">
        <f>'2 - Detailed Costs'!E67</f>
        <v>0</v>
      </c>
      <c r="H128" s="261">
        <f t="shared" si="169"/>
        <v>0</v>
      </c>
      <c r="I128" s="261">
        <f t="shared" si="169"/>
        <v>0</v>
      </c>
      <c r="J128" s="261">
        <f t="shared" si="169"/>
        <v>0</v>
      </c>
      <c r="K128" s="261">
        <f t="shared" si="169"/>
        <v>0</v>
      </c>
      <c r="L128" s="261">
        <f t="shared" si="169"/>
        <v>0</v>
      </c>
      <c r="M128" s="261">
        <f t="shared" si="169"/>
        <v>0</v>
      </c>
      <c r="N128" s="261">
        <f t="shared" si="169"/>
        <v>0</v>
      </c>
      <c r="O128" s="261">
        <f t="shared" si="169"/>
        <v>0</v>
      </c>
      <c r="P128" s="261">
        <f t="shared" si="169"/>
        <v>0</v>
      </c>
      <c r="Q128" s="261">
        <f t="shared" si="169"/>
        <v>0</v>
      </c>
      <c r="R128" s="261">
        <f t="shared" si="169"/>
        <v>0</v>
      </c>
      <c r="S128" s="261">
        <f t="shared" si="169"/>
        <v>0</v>
      </c>
      <c r="T128" s="261">
        <f t="shared" si="169"/>
        <v>0</v>
      </c>
      <c r="U128" s="261">
        <f t="shared" si="169"/>
        <v>0</v>
      </c>
      <c r="V128" s="261">
        <f t="shared" si="169"/>
        <v>0</v>
      </c>
      <c r="W128" s="261">
        <f t="shared" si="169"/>
        <v>0</v>
      </c>
      <c r="X128" s="261">
        <f t="shared" si="170"/>
        <v>0</v>
      </c>
      <c r="Y128" s="261">
        <f t="shared" si="170"/>
        <v>0</v>
      </c>
      <c r="Z128" s="261">
        <f t="shared" si="170"/>
        <v>0</v>
      </c>
      <c r="AA128" s="261">
        <f t="shared" si="170"/>
        <v>0</v>
      </c>
      <c r="AB128" s="261">
        <f t="shared" si="170"/>
        <v>0</v>
      </c>
      <c r="AC128" s="261">
        <f t="shared" si="170"/>
        <v>0</v>
      </c>
      <c r="AD128" s="261">
        <f t="shared" si="170"/>
        <v>0</v>
      </c>
      <c r="AE128" s="261">
        <f t="shared" si="170"/>
        <v>0</v>
      </c>
      <c r="AF128" s="261">
        <f t="shared" si="170"/>
        <v>0</v>
      </c>
      <c r="AG128" s="261">
        <f t="shared" si="170"/>
        <v>0</v>
      </c>
      <c r="AH128" s="261">
        <f t="shared" si="170"/>
        <v>0</v>
      </c>
      <c r="AI128" s="261">
        <f t="shared" si="171"/>
        <v>0</v>
      </c>
      <c r="AJ128" s="261">
        <f t="shared" si="171"/>
        <v>0</v>
      </c>
      <c r="AK128" s="261">
        <f t="shared" si="171"/>
        <v>0</v>
      </c>
      <c r="AL128" s="261">
        <f t="shared" si="171"/>
        <v>0</v>
      </c>
      <c r="AM128" s="261">
        <f t="shared" si="171"/>
        <v>0</v>
      </c>
      <c r="AN128" s="261">
        <f t="shared" si="171"/>
        <v>0</v>
      </c>
      <c r="AO128" s="261">
        <f t="shared" si="171"/>
        <v>0</v>
      </c>
      <c r="AP128" s="261">
        <f t="shared" si="171"/>
        <v>0</v>
      </c>
      <c r="AQ128" s="261">
        <f t="shared" si="171"/>
        <v>0</v>
      </c>
      <c r="AR128" s="261">
        <f t="shared" si="171"/>
        <v>0</v>
      </c>
      <c r="AS128" s="261">
        <f t="shared" si="171"/>
        <v>0</v>
      </c>
      <c r="AT128" s="261">
        <f t="shared" si="171"/>
        <v>0</v>
      </c>
      <c r="AU128" s="261">
        <f t="shared" si="171"/>
        <v>0</v>
      </c>
      <c r="AV128" s="261">
        <f t="shared" si="171"/>
        <v>0</v>
      </c>
      <c r="AW128" s="261">
        <f t="shared" si="171"/>
        <v>0</v>
      </c>
      <c r="AX128" s="261">
        <f t="shared" si="171"/>
        <v>0</v>
      </c>
      <c r="AY128" s="261">
        <f t="shared" si="172"/>
        <v>0</v>
      </c>
      <c r="AZ128" s="261">
        <f t="shared" si="172"/>
        <v>0</v>
      </c>
      <c r="BA128" s="261">
        <f t="shared" si="172"/>
        <v>0</v>
      </c>
      <c r="BB128" s="261">
        <f t="shared" si="172"/>
        <v>0</v>
      </c>
      <c r="BC128" s="261">
        <f t="shared" si="172"/>
        <v>0</v>
      </c>
      <c r="BD128" s="261">
        <f t="shared" si="172"/>
        <v>0</v>
      </c>
      <c r="BE128" s="261">
        <f t="shared" si="172"/>
        <v>0</v>
      </c>
      <c r="BF128" s="227"/>
      <c r="BG128" s="227"/>
      <c r="BH128" s="227"/>
      <c r="BI128" s="227"/>
      <c r="BJ128" s="227"/>
      <c r="BK128" s="227"/>
      <c r="BL128" s="227"/>
      <c r="BM128" s="227"/>
      <c r="BN128" s="227"/>
      <c r="BO128" s="227"/>
    </row>
    <row r="129" spans="1:67" s="151" customFormat="1" ht="16">
      <c r="A129" s="169"/>
      <c r="B129" s="189"/>
      <c r="C129" s="269"/>
      <c r="D129" s="259" t="str">
        <f>'2 - Detailed Costs'!F68</f>
        <v>Category</v>
      </c>
      <c r="E129" s="260" t="str">
        <f>'2 - Detailed Costs'!G68</f>
        <v>Useful Life</v>
      </c>
      <c r="F129" s="240">
        <f>'2 - Detailed Costs'!E68</f>
        <v>0</v>
      </c>
      <c r="G129" s="220"/>
      <c r="H129" s="261">
        <f t="shared" si="169"/>
        <v>0</v>
      </c>
      <c r="I129" s="261">
        <f t="shared" si="169"/>
        <v>0</v>
      </c>
      <c r="J129" s="261">
        <f t="shared" si="169"/>
        <v>0</v>
      </c>
      <c r="K129" s="261">
        <f t="shared" si="169"/>
        <v>0</v>
      </c>
      <c r="L129" s="261">
        <f t="shared" si="169"/>
        <v>0</v>
      </c>
      <c r="M129" s="261">
        <f t="shared" si="169"/>
        <v>0</v>
      </c>
      <c r="N129" s="261">
        <f t="shared" si="169"/>
        <v>0</v>
      </c>
      <c r="O129" s="261">
        <f t="shared" si="169"/>
        <v>0</v>
      </c>
      <c r="P129" s="261">
        <f t="shared" si="169"/>
        <v>0</v>
      </c>
      <c r="Q129" s="261">
        <f t="shared" si="169"/>
        <v>0</v>
      </c>
      <c r="R129" s="261">
        <f t="shared" si="169"/>
        <v>0</v>
      </c>
      <c r="S129" s="261">
        <f t="shared" si="169"/>
        <v>0</v>
      </c>
      <c r="T129" s="261">
        <f t="shared" si="169"/>
        <v>0</v>
      </c>
      <c r="U129" s="261">
        <f t="shared" si="169"/>
        <v>0</v>
      </c>
      <c r="V129" s="261">
        <f t="shared" si="169"/>
        <v>0</v>
      </c>
      <c r="W129" s="261">
        <f t="shared" si="169"/>
        <v>0</v>
      </c>
      <c r="X129" s="261">
        <f t="shared" si="170"/>
        <v>0</v>
      </c>
      <c r="Y129" s="261">
        <f t="shared" si="170"/>
        <v>0</v>
      </c>
      <c r="Z129" s="261">
        <f t="shared" si="170"/>
        <v>0</v>
      </c>
      <c r="AA129" s="261">
        <f t="shared" si="170"/>
        <v>0</v>
      </c>
      <c r="AB129" s="261">
        <f t="shared" si="170"/>
        <v>0</v>
      </c>
      <c r="AC129" s="261">
        <f t="shared" si="170"/>
        <v>0</v>
      </c>
      <c r="AD129" s="261">
        <f t="shared" si="170"/>
        <v>0</v>
      </c>
      <c r="AE129" s="261">
        <f t="shared" si="170"/>
        <v>0</v>
      </c>
      <c r="AF129" s="261">
        <f t="shared" si="170"/>
        <v>0</v>
      </c>
      <c r="AG129" s="261">
        <f t="shared" si="170"/>
        <v>0</v>
      </c>
      <c r="AH129" s="261">
        <f t="shared" si="170"/>
        <v>0</v>
      </c>
      <c r="AI129" s="261">
        <f t="shared" si="171"/>
        <v>0</v>
      </c>
      <c r="AJ129" s="261">
        <f t="shared" si="171"/>
        <v>0</v>
      </c>
      <c r="AK129" s="261">
        <f t="shared" si="171"/>
        <v>0</v>
      </c>
      <c r="AL129" s="261">
        <f t="shared" si="171"/>
        <v>0</v>
      </c>
      <c r="AM129" s="261">
        <f t="shared" si="171"/>
        <v>0</v>
      </c>
      <c r="AN129" s="261">
        <f t="shared" si="171"/>
        <v>0</v>
      </c>
      <c r="AO129" s="261">
        <f t="shared" si="171"/>
        <v>0</v>
      </c>
      <c r="AP129" s="261">
        <f t="shared" si="171"/>
        <v>0</v>
      </c>
      <c r="AQ129" s="261">
        <f t="shared" si="171"/>
        <v>0</v>
      </c>
      <c r="AR129" s="261">
        <f t="shared" si="171"/>
        <v>0</v>
      </c>
      <c r="AS129" s="261">
        <f t="shared" si="171"/>
        <v>0</v>
      </c>
      <c r="AT129" s="261">
        <f t="shared" si="171"/>
        <v>0</v>
      </c>
      <c r="AU129" s="261">
        <f t="shared" si="171"/>
        <v>0</v>
      </c>
      <c r="AV129" s="261">
        <f t="shared" si="171"/>
        <v>0</v>
      </c>
      <c r="AW129" s="261">
        <f t="shared" si="171"/>
        <v>0</v>
      </c>
      <c r="AX129" s="261">
        <f t="shared" si="171"/>
        <v>0</v>
      </c>
      <c r="AY129" s="261">
        <f t="shared" si="172"/>
        <v>0</v>
      </c>
      <c r="AZ129" s="261">
        <f t="shared" si="172"/>
        <v>0</v>
      </c>
      <c r="BA129" s="261">
        <f t="shared" si="172"/>
        <v>0</v>
      </c>
      <c r="BB129" s="261">
        <f t="shared" si="172"/>
        <v>0</v>
      </c>
      <c r="BC129" s="261">
        <f t="shared" si="172"/>
        <v>0</v>
      </c>
      <c r="BD129" s="261">
        <f t="shared" si="172"/>
        <v>0</v>
      </c>
      <c r="BE129" s="261">
        <f t="shared" si="172"/>
        <v>0</v>
      </c>
      <c r="BF129" s="227"/>
      <c r="BG129" s="227"/>
      <c r="BH129" s="227"/>
      <c r="BI129" s="227"/>
      <c r="BJ129" s="227"/>
      <c r="BK129" s="227"/>
      <c r="BL129" s="227"/>
      <c r="BM129" s="227"/>
      <c r="BN129" s="227"/>
      <c r="BO129" s="227"/>
    </row>
    <row r="130" spans="1:67" s="151" customFormat="1" ht="16">
      <c r="A130" s="169"/>
      <c r="B130" s="189"/>
      <c r="C130" s="269"/>
      <c r="D130" s="259" t="str">
        <f>'2 - Detailed Costs'!F69</f>
        <v>Category</v>
      </c>
      <c r="E130" s="260" t="str">
        <f>'2 - Detailed Costs'!G69</f>
        <v>Useful Life</v>
      </c>
      <c r="F130" s="240">
        <f>'2 - Detailed Costs'!E69</f>
        <v>0</v>
      </c>
      <c r="G130" s="220"/>
      <c r="H130" s="261">
        <f t="shared" si="169"/>
        <v>0</v>
      </c>
      <c r="I130" s="261">
        <f t="shared" si="169"/>
        <v>0</v>
      </c>
      <c r="J130" s="261">
        <f t="shared" si="169"/>
        <v>0</v>
      </c>
      <c r="K130" s="261">
        <f t="shared" si="169"/>
        <v>0</v>
      </c>
      <c r="L130" s="261">
        <f t="shared" si="169"/>
        <v>0</v>
      </c>
      <c r="M130" s="261">
        <f t="shared" si="169"/>
        <v>0</v>
      </c>
      <c r="N130" s="261">
        <f t="shared" si="169"/>
        <v>0</v>
      </c>
      <c r="O130" s="261">
        <f t="shared" si="169"/>
        <v>0</v>
      </c>
      <c r="P130" s="261">
        <f t="shared" si="169"/>
        <v>0</v>
      </c>
      <c r="Q130" s="261">
        <f t="shared" si="169"/>
        <v>0</v>
      </c>
      <c r="R130" s="261">
        <f t="shared" si="169"/>
        <v>0</v>
      </c>
      <c r="S130" s="261">
        <f t="shared" si="169"/>
        <v>0</v>
      </c>
      <c r="T130" s="261">
        <f t="shared" si="169"/>
        <v>0</v>
      </c>
      <c r="U130" s="261">
        <f t="shared" si="169"/>
        <v>0</v>
      </c>
      <c r="V130" s="261">
        <f t="shared" si="169"/>
        <v>0</v>
      </c>
      <c r="W130" s="261">
        <f t="shared" si="169"/>
        <v>0</v>
      </c>
      <c r="X130" s="261">
        <f t="shared" si="170"/>
        <v>0</v>
      </c>
      <c r="Y130" s="261">
        <f t="shared" si="170"/>
        <v>0</v>
      </c>
      <c r="Z130" s="261">
        <f t="shared" si="170"/>
        <v>0</v>
      </c>
      <c r="AA130" s="261">
        <f t="shared" si="170"/>
        <v>0</v>
      </c>
      <c r="AB130" s="261">
        <f t="shared" si="170"/>
        <v>0</v>
      </c>
      <c r="AC130" s="261">
        <f t="shared" si="170"/>
        <v>0</v>
      </c>
      <c r="AD130" s="261">
        <f t="shared" si="170"/>
        <v>0</v>
      </c>
      <c r="AE130" s="261">
        <f t="shared" si="170"/>
        <v>0</v>
      </c>
      <c r="AF130" s="261">
        <f t="shared" si="170"/>
        <v>0</v>
      </c>
      <c r="AG130" s="261">
        <f t="shared" si="170"/>
        <v>0</v>
      </c>
      <c r="AH130" s="261">
        <f t="shared" si="170"/>
        <v>0</v>
      </c>
      <c r="AI130" s="261">
        <f t="shared" si="171"/>
        <v>0</v>
      </c>
      <c r="AJ130" s="261">
        <f t="shared" si="171"/>
        <v>0</v>
      </c>
      <c r="AK130" s="261">
        <f t="shared" si="171"/>
        <v>0</v>
      </c>
      <c r="AL130" s="261">
        <f t="shared" si="171"/>
        <v>0</v>
      </c>
      <c r="AM130" s="261">
        <f t="shared" si="171"/>
        <v>0</v>
      </c>
      <c r="AN130" s="261">
        <f t="shared" si="171"/>
        <v>0</v>
      </c>
      <c r="AO130" s="261">
        <f t="shared" si="171"/>
        <v>0</v>
      </c>
      <c r="AP130" s="261">
        <f t="shared" si="171"/>
        <v>0</v>
      </c>
      <c r="AQ130" s="261">
        <f t="shared" si="171"/>
        <v>0</v>
      </c>
      <c r="AR130" s="261">
        <f t="shared" si="171"/>
        <v>0</v>
      </c>
      <c r="AS130" s="261">
        <f t="shared" si="171"/>
        <v>0</v>
      </c>
      <c r="AT130" s="261">
        <f t="shared" si="171"/>
        <v>0</v>
      </c>
      <c r="AU130" s="261">
        <f t="shared" si="171"/>
        <v>0</v>
      </c>
      <c r="AV130" s="261">
        <f t="shared" si="171"/>
        <v>0</v>
      </c>
      <c r="AW130" s="261">
        <f t="shared" si="171"/>
        <v>0</v>
      </c>
      <c r="AX130" s="261">
        <f t="shared" si="171"/>
        <v>0</v>
      </c>
      <c r="AY130" s="261">
        <f t="shared" si="172"/>
        <v>0</v>
      </c>
      <c r="AZ130" s="261">
        <f t="shared" si="172"/>
        <v>0</v>
      </c>
      <c r="BA130" s="261">
        <f t="shared" si="172"/>
        <v>0</v>
      </c>
      <c r="BB130" s="261">
        <f t="shared" si="172"/>
        <v>0</v>
      </c>
      <c r="BC130" s="261">
        <f t="shared" si="172"/>
        <v>0</v>
      </c>
      <c r="BD130" s="261">
        <f t="shared" si="172"/>
        <v>0</v>
      </c>
      <c r="BE130" s="261">
        <f t="shared" si="172"/>
        <v>0</v>
      </c>
      <c r="BF130" s="227"/>
      <c r="BG130" s="227"/>
      <c r="BH130" s="227"/>
      <c r="BI130" s="227"/>
      <c r="BJ130" s="227"/>
      <c r="BK130" s="227"/>
      <c r="BL130" s="227"/>
      <c r="BM130" s="227"/>
      <c r="BN130" s="227"/>
      <c r="BO130" s="227"/>
    </row>
    <row r="131" spans="1:67" s="151" customFormat="1" ht="16">
      <c r="A131" s="169"/>
      <c r="B131" s="189"/>
      <c r="C131" s="269"/>
      <c r="D131" s="259" t="str">
        <f>'2 - Detailed Costs'!F70</f>
        <v>Category</v>
      </c>
      <c r="E131" s="260" t="str">
        <f>'2 - Detailed Costs'!G70</f>
        <v>Useful Life</v>
      </c>
      <c r="F131" s="240">
        <f>'2 - Detailed Costs'!E70</f>
        <v>0</v>
      </c>
      <c r="G131" s="220"/>
      <c r="H131" s="261">
        <f t="shared" si="169"/>
        <v>0</v>
      </c>
      <c r="I131" s="261">
        <f t="shared" si="169"/>
        <v>0</v>
      </c>
      <c r="J131" s="261">
        <f t="shared" si="169"/>
        <v>0</v>
      </c>
      <c r="K131" s="261">
        <f t="shared" si="169"/>
        <v>0</v>
      </c>
      <c r="L131" s="261">
        <f t="shared" si="169"/>
        <v>0</v>
      </c>
      <c r="M131" s="261">
        <f t="shared" si="169"/>
        <v>0</v>
      </c>
      <c r="N131" s="261">
        <f t="shared" si="169"/>
        <v>0</v>
      </c>
      <c r="O131" s="261">
        <f t="shared" si="169"/>
        <v>0</v>
      </c>
      <c r="P131" s="261">
        <f t="shared" si="169"/>
        <v>0</v>
      </c>
      <c r="Q131" s="261">
        <f t="shared" si="169"/>
        <v>0</v>
      </c>
      <c r="R131" s="261">
        <f t="shared" si="169"/>
        <v>0</v>
      </c>
      <c r="S131" s="261">
        <f t="shared" si="169"/>
        <v>0</v>
      </c>
      <c r="T131" s="261">
        <f t="shared" si="169"/>
        <v>0</v>
      </c>
      <c r="U131" s="261">
        <f t="shared" si="169"/>
        <v>0</v>
      </c>
      <c r="V131" s="261">
        <f t="shared" si="169"/>
        <v>0</v>
      </c>
      <c r="W131" s="261">
        <f t="shared" si="169"/>
        <v>0</v>
      </c>
      <c r="X131" s="261">
        <f t="shared" si="170"/>
        <v>0</v>
      </c>
      <c r="Y131" s="261">
        <f t="shared" si="170"/>
        <v>0</v>
      </c>
      <c r="Z131" s="261">
        <f t="shared" si="170"/>
        <v>0</v>
      </c>
      <c r="AA131" s="261">
        <f t="shared" si="170"/>
        <v>0</v>
      </c>
      <c r="AB131" s="261">
        <f t="shared" si="170"/>
        <v>0</v>
      </c>
      <c r="AC131" s="261">
        <f t="shared" si="170"/>
        <v>0</v>
      </c>
      <c r="AD131" s="261">
        <f t="shared" si="170"/>
        <v>0</v>
      </c>
      <c r="AE131" s="261">
        <f t="shared" si="170"/>
        <v>0</v>
      </c>
      <c r="AF131" s="261">
        <f t="shared" si="170"/>
        <v>0</v>
      </c>
      <c r="AG131" s="261">
        <f t="shared" si="170"/>
        <v>0</v>
      </c>
      <c r="AH131" s="261">
        <f t="shared" si="170"/>
        <v>0</v>
      </c>
      <c r="AI131" s="261">
        <f t="shared" si="171"/>
        <v>0</v>
      </c>
      <c r="AJ131" s="261">
        <f t="shared" si="171"/>
        <v>0</v>
      </c>
      <c r="AK131" s="261">
        <f t="shared" si="171"/>
        <v>0</v>
      </c>
      <c r="AL131" s="261">
        <f t="shared" si="171"/>
        <v>0</v>
      </c>
      <c r="AM131" s="261">
        <f t="shared" si="171"/>
        <v>0</v>
      </c>
      <c r="AN131" s="261">
        <f t="shared" si="171"/>
        <v>0</v>
      </c>
      <c r="AO131" s="261">
        <f t="shared" si="171"/>
        <v>0</v>
      </c>
      <c r="AP131" s="261">
        <f t="shared" si="171"/>
        <v>0</v>
      </c>
      <c r="AQ131" s="261">
        <f t="shared" si="171"/>
        <v>0</v>
      </c>
      <c r="AR131" s="261">
        <f t="shared" si="171"/>
        <v>0</v>
      </c>
      <c r="AS131" s="261">
        <f t="shared" si="171"/>
        <v>0</v>
      </c>
      <c r="AT131" s="261">
        <f t="shared" si="171"/>
        <v>0</v>
      </c>
      <c r="AU131" s="261">
        <f t="shared" si="171"/>
        <v>0</v>
      </c>
      <c r="AV131" s="261">
        <f t="shared" si="171"/>
        <v>0</v>
      </c>
      <c r="AW131" s="261">
        <f t="shared" si="171"/>
        <v>0</v>
      </c>
      <c r="AX131" s="261">
        <f t="shared" si="171"/>
        <v>0</v>
      </c>
      <c r="AY131" s="261">
        <f t="shared" si="172"/>
        <v>0</v>
      </c>
      <c r="AZ131" s="261">
        <f t="shared" si="172"/>
        <v>0</v>
      </c>
      <c r="BA131" s="261">
        <f t="shared" si="172"/>
        <v>0</v>
      </c>
      <c r="BB131" s="261">
        <f t="shared" si="172"/>
        <v>0</v>
      </c>
      <c r="BC131" s="261">
        <f t="shared" si="172"/>
        <v>0</v>
      </c>
      <c r="BD131" s="261">
        <f t="shared" si="172"/>
        <v>0</v>
      </c>
      <c r="BE131" s="261">
        <f t="shared" si="172"/>
        <v>0</v>
      </c>
      <c r="BF131" s="227"/>
      <c r="BG131" s="227"/>
      <c r="BH131" s="227"/>
      <c r="BI131" s="227"/>
      <c r="BJ131" s="227"/>
      <c r="BK131" s="227"/>
      <c r="BL131" s="227"/>
      <c r="BM131" s="227"/>
      <c r="BN131" s="227"/>
      <c r="BO131" s="227"/>
    </row>
    <row r="132" spans="1:67" s="151" customFormat="1" ht="16">
      <c r="A132" s="169"/>
      <c r="B132" s="189"/>
      <c r="C132" s="269"/>
      <c r="D132" s="259" t="str">
        <f>'2 - Detailed Costs'!F71</f>
        <v>Category</v>
      </c>
      <c r="E132" s="260" t="str">
        <f>'2 - Detailed Costs'!G71</f>
        <v>Useful Life</v>
      </c>
      <c r="F132" s="240">
        <f>'2 - Detailed Costs'!E71</f>
        <v>0</v>
      </c>
      <c r="G132" s="220"/>
      <c r="H132" s="261">
        <f t="shared" si="169"/>
        <v>0</v>
      </c>
      <c r="I132" s="261">
        <f t="shared" si="169"/>
        <v>0</v>
      </c>
      <c r="J132" s="261">
        <f t="shared" si="169"/>
        <v>0</v>
      </c>
      <c r="K132" s="261">
        <f t="shared" si="169"/>
        <v>0</v>
      </c>
      <c r="L132" s="261">
        <f t="shared" si="169"/>
        <v>0</v>
      </c>
      <c r="M132" s="261">
        <f t="shared" si="169"/>
        <v>0</v>
      </c>
      <c r="N132" s="261">
        <f t="shared" si="169"/>
        <v>0</v>
      </c>
      <c r="O132" s="261">
        <f t="shared" si="169"/>
        <v>0</v>
      </c>
      <c r="P132" s="261">
        <f t="shared" si="169"/>
        <v>0</v>
      </c>
      <c r="Q132" s="261">
        <f t="shared" si="169"/>
        <v>0</v>
      </c>
      <c r="R132" s="261">
        <f t="shared" si="169"/>
        <v>0</v>
      </c>
      <c r="S132" s="261">
        <f t="shared" si="169"/>
        <v>0</v>
      </c>
      <c r="T132" s="261">
        <f t="shared" si="169"/>
        <v>0</v>
      </c>
      <c r="U132" s="261">
        <f t="shared" si="169"/>
        <v>0</v>
      </c>
      <c r="V132" s="261">
        <f t="shared" si="169"/>
        <v>0</v>
      </c>
      <c r="W132" s="261">
        <f t="shared" si="169"/>
        <v>0</v>
      </c>
      <c r="X132" s="261">
        <f t="shared" si="170"/>
        <v>0</v>
      </c>
      <c r="Y132" s="261">
        <f t="shared" si="170"/>
        <v>0</v>
      </c>
      <c r="Z132" s="261">
        <f t="shared" si="170"/>
        <v>0</v>
      </c>
      <c r="AA132" s="261">
        <f t="shared" si="170"/>
        <v>0</v>
      </c>
      <c r="AB132" s="261">
        <f t="shared" si="170"/>
        <v>0</v>
      </c>
      <c r="AC132" s="261">
        <f t="shared" si="170"/>
        <v>0</v>
      </c>
      <c r="AD132" s="261">
        <f t="shared" si="170"/>
        <v>0</v>
      </c>
      <c r="AE132" s="261">
        <f t="shared" si="170"/>
        <v>0</v>
      </c>
      <c r="AF132" s="261">
        <f t="shared" si="170"/>
        <v>0</v>
      </c>
      <c r="AG132" s="261">
        <f t="shared" si="170"/>
        <v>0</v>
      </c>
      <c r="AH132" s="261">
        <f t="shared" si="170"/>
        <v>0</v>
      </c>
      <c r="AI132" s="261">
        <f t="shared" si="171"/>
        <v>0</v>
      </c>
      <c r="AJ132" s="261">
        <f t="shared" si="171"/>
        <v>0</v>
      </c>
      <c r="AK132" s="261">
        <f t="shared" si="171"/>
        <v>0</v>
      </c>
      <c r="AL132" s="261">
        <f t="shared" si="171"/>
        <v>0</v>
      </c>
      <c r="AM132" s="261">
        <f t="shared" si="171"/>
        <v>0</v>
      </c>
      <c r="AN132" s="261">
        <f t="shared" si="171"/>
        <v>0</v>
      </c>
      <c r="AO132" s="261">
        <f t="shared" si="171"/>
        <v>0</v>
      </c>
      <c r="AP132" s="261">
        <f t="shared" si="171"/>
        <v>0</v>
      </c>
      <c r="AQ132" s="261">
        <f t="shared" si="171"/>
        <v>0</v>
      </c>
      <c r="AR132" s="261">
        <f t="shared" si="171"/>
        <v>0</v>
      </c>
      <c r="AS132" s="261">
        <f t="shared" si="171"/>
        <v>0</v>
      </c>
      <c r="AT132" s="261">
        <f t="shared" si="171"/>
        <v>0</v>
      </c>
      <c r="AU132" s="261">
        <f t="shared" si="171"/>
        <v>0</v>
      </c>
      <c r="AV132" s="261">
        <f t="shared" si="171"/>
        <v>0</v>
      </c>
      <c r="AW132" s="261">
        <f t="shared" si="171"/>
        <v>0</v>
      </c>
      <c r="AX132" s="261">
        <f t="shared" si="171"/>
        <v>0</v>
      </c>
      <c r="AY132" s="261">
        <f t="shared" si="172"/>
        <v>0</v>
      </c>
      <c r="AZ132" s="261">
        <f t="shared" si="172"/>
        <v>0</v>
      </c>
      <c r="BA132" s="261">
        <f t="shared" si="172"/>
        <v>0</v>
      </c>
      <c r="BB132" s="261">
        <f t="shared" si="172"/>
        <v>0</v>
      </c>
      <c r="BC132" s="261">
        <f t="shared" si="172"/>
        <v>0</v>
      </c>
      <c r="BD132" s="261">
        <f t="shared" si="172"/>
        <v>0</v>
      </c>
      <c r="BE132" s="261">
        <f t="shared" si="172"/>
        <v>0</v>
      </c>
      <c r="BF132" s="227"/>
      <c r="BG132" s="227"/>
      <c r="BH132" s="227"/>
      <c r="BI132" s="227"/>
      <c r="BJ132" s="227"/>
      <c r="BK132" s="227"/>
      <c r="BL132" s="227"/>
      <c r="BM132" s="227"/>
      <c r="BN132" s="227"/>
      <c r="BO132" s="227"/>
    </row>
    <row r="133" spans="1:67" s="151" customFormat="1" ht="16">
      <c r="A133" s="169"/>
      <c r="B133" s="189"/>
      <c r="C133" s="269"/>
      <c r="D133" s="270"/>
      <c r="E133" s="260"/>
      <c r="F133" s="240"/>
      <c r="G133" s="220"/>
      <c r="H133" s="261"/>
      <c r="I133" s="261"/>
      <c r="J133" s="261"/>
      <c r="K133" s="261"/>
      <c r="L133" s="261"/>
      <c r="M133" s="261"/>
      <c r="N133" s="261"/>
      <c r="O133" s="261"/>
      <c r="P133" s="261"/>
      <c r="Q133" s="261"/>
      <c r="R133" s="261"/>
      <c r="S133" s="261"/>
      <c r="T133" s="261"/>
      <c r="U133" s="261"/>
      <c r="V133" s="261"/>
      <c r="W133" s="261"/>
      <c r="X133" s="261"/>
      <c r="Y133" s="261"/>
      <c r="Z133" s="261"/>
      <c r="AA133" s="261"/>
      <c r="AB133" s="261"/>
      <c r="AC133" s="261"/>
      <c r="AD133" s="261"/>
      <c r="AE133" s="261"/>
      <c r="AF133" s="261"/>
      <c r="AG133" s="261"/>
      <c r="AH133" s="261"/>
      <c r="AI133" s="261"/>
      <c r="AJ133" s="261"/>
      <c r="AK133" s="261"/>
      <c r="AL133" s="261"/>
      <c r="AM133" s="261"/>
      <c r="AN133" s="261"/>
      <c r="AO133" s="261"/>
      <c r="AP133" s="261"/>
      <c r="AQ133" s="261"/>
      <c r="AR133" s="261"/>
      <c r="AS133" s="261"/>
      <c r="AT133" s="261"/>
      <c r="AU133" s="261"/>
      <c r="AV133" s="261"/>
      <c r="AW133" s="261"/>
      <c r="AX133" s="261"/>
      <c r="AY133" s="261"/>
      <c r="AZ133" s="261"/>
      <c r="BA133" s="261"/>
      <c r="BB133" s="261"/>
      <c r="BC133" s="261"/>
      <c r="BD133" s="261"/>
      <c r="BE133" s="261"/>
      <c r="BF133" s="227"/>
      <c r="BG133" s="227"/>
      <c r="BH133" s="227"/>
      <c r="BI133" s="227"/>
      <c r="BJ133" s="227"/>
      <c r="BK133" s="227"/>
      <c r="BL133" s="227"/>
      <c r="BM133" s="227"/>
      <c r="BN133" s="227"/>
      <c r="BO133" s="227"/>
    </row>
    <row r="134" spans="1:67" s="151" customFormat="1" ht="16">
      <c r="A134" s="169"/>
      <c r="B134" s="189"/>
      <c r="C134" s="269"/>
      <c r="D134" s="270"/>
      <c r="E134" s="260"/>
      <c r="F134" s="240"/>
      <c r="G134" s="220"/>
      <c r="H134" s="261"/>
      <c r="I134" s="261"/>
      <c r="J134" s="261"/>
      <c r="K134" s="261"/>
      <c r="L134" s="261"/>
      <c r="M134" s="261"/>
      <c r="N134" s="261"/>
      <c r="O134" s="261"/>
      <c r="P134" s="261"/>
      <c r="Q134" s="261"/>
      <c r="R134" s="261"/>
      <c r="S134" s="261"/>
      <c r="T134" s="261"/>
      <c r="U134" s="261"/>
      <c r="V134" s="261"/>
      <c r="W134" s="261"/>
      <c r="X134" s="261"/>
      <c r="Y134" s="261"/>
      <c r="Z134" s="261"/>
      <c r="AA134" s="261"/>
      <c r="AB134" s="261"/>
      <c r="AC134" s="261"/>
      <c r="AD134" s="261"/>
      <c r="AE134" s="261"/>
      <c r="AF134" s="261"/>
      <c r="AG134" s="261"/>
      <c r="AH134" s="261"/>
      <c r="AI134" s="261"/>
      <c r="AJ134" s="261"/>
      <c r="AK134" s="261"/>
      <c r="AL134" s="261"/>
      <c r="AM134" s="261"/>
      <c r="AN134" s="261"/>
      <c r="AO134" s="261"/>
      <c r="AP134" s="261"/>
      <c r="AQ134" s="261"/>
      <c r="AR134" s="261"/>
      <c r="AS134" s="261"/>
      <c r="AT134" s="261"/>
      <c r="AU134" s="261"/>
      <c r="AV134" s="261"/>
      <c r="AW134" s="261"/>
      <c r="AX134" s="261"/>
      <c r="AY134" s="261"/>
      <c r="AZ134" s="261"/>
      <c r="BA134" s="261"/>
      <c r="BB134" s="261"/>
      <c r="BC134" s="261"/>
      <c r="BD134" s="261"/>
      <c r="BE134" s="261"/>
      <c r="BF134" s="227"/>
      <c r="BG134" s="227"/>
      <c r="BH134" s="227"/>
      <c r="BI134" s="227"/>
      <c r="BJ134" s="227"/>
      <c r="BK134" s="227"/>
      <c r="BL134" s="227"/>
      <c r="BM134" s="227"/>
      <c r="BN134" s="227"/>
      <c r="BO134" s="227"/>
    </row>
    <row r="135" spans="1:67" s="151" customFormat="1" ht="16">
      <c r="A135" s="169"/>
      <c r="B135" s="189"/>
      <c r="C135" s="269"/>
      <c r="D135" s="270"/>
      <c r="E135" s="260"/>
      <c r="F135" s="240"/>
      <c r="G135" s="220"/>
      <c r="H135" s="261"/>
      <c r="I135" s="261"/>
      <c r="J135" s="261"/>
      <c r="K135" s="261"/>
      <c r="L135" s="261"/>
      <c r="M135" s="261"/>
      <c r="N135" s="261"/>
      <c r="O135" s="261"/>
      <c r="P135" s="261"/>
      <c r="Q135" s="261"/>
      <c r="R135" s="261"/>
      <c r="S135" s="261"/>
      <c r="T135" s="261"/>
      <c r="U135" s="261"/>
      <c r="V135" s="261"/>
      <c r="W135" s="261"/>
      <c r="X135" s="261"/>
      <c r="Y135" s="261"/>
      <c r="Z135" s="261"/>
      <c r="AA135" s="261"/>
      <c r="AB135" s="261"/>
      <c r="AC135" s="261"/>
      <c r="AD135" s="261"/>
      <c r="AE135" s="261"/>
      <c r="AF135" s="261"/>
      <c r="AG135" s="261"/>
      <c r="AH135" s="261"/>
      <c r="AI135" s="261"/>
      <c r="AJ135" s="261"/>
      <c r="AK135" s="261"/>
      <c r="AL135" s="261"/>
      <c r="AM135" s="261"/>
      <c r="AN135" s="261"/>
      <c r="AO135" s="261"/>
      <c r="AP135" s="261"/>
      <c r="AQ135" s="261"/>
      <c r="AR135" s="261"/>
      <c r="AS135" s="261"/>
      <c r="AT135" s="261"/>
      <c r="AU135" s="261"/>
      <c r="AV135" s="261"/>
      <c r="AW135" s="261"/>
      <c r="AX135" s="261"/>
      <c r="AY135" s="261"/>
      <c r="AZ135" s="261"/>
      <c r="BA135" s="261"/>
      <c r="BB135" s="261"/>
      <c r="BC135" s="261"/>
      <c r="BD135" s="261"/>
      <c r="BE135" s="261"/>
      <c r="BF135" s="227"/>
      <c r="BG135" s="227"/>
      <c r="BH135" s="227"/>
      <c r="BI135" s="227"/>
      <c r="BJ135" s="227"/>
      <c r="BK135" s="227"/>
      <c r="BL135" s="227"/>
      <c r="BM135" s="227"/>
      <c r="BN135" s="227"/>
      <c r="BO135" s="227"/>
    </row>
    <row r="136" spans="1:67" s="151" customFormat="1" ht="16">
      <c r="A136" s="169"/>
      <c r="B136" s="189"/>
      <c r="C136" s="269"/>
      <c r="D136" s="270"/>
      <c r="E136" s="260"/>
      <c r="F136" s="240"/>
      <c r="G136" s="220"/>
      <c r="H136" s="261"/>
      <c r="I136" s="261"/>
      <c r="J136" s="261"/>
      <c r="K136" s="261"/>
      <c r="L136" s="261"/>
      <c r="M136" s="261"/>
      <c r="N136" s="261"/>
      <c r="O136" s="261"/>
      <c r="P136" s="261"/>
      <c r="Q136" s="261"/>
      <c r="R136" s="261"/>
      <c r="S136" s="261"/>
      <c r="T136" s="261"/>
      <c r="U136" s="261"/>
      <c r="V136" s="261"/>
      <c r="W136" s="261"/>
      <c r="X136" s="261"/>
      <c r="Y136" s="261"/>
      <c r="Z136" s="261"/>
      <c r="AA136" s="261"/>
      <c r="AB136" s="261"/>
      <c r="AC136" s="261"/>
      <c r="AD136" s="261"/>
      <c r="AE136" s="261"/>
      <c r="AF136" s="261"/>
      <c r="AG136" s="261"/>
      <c r="AH136" s="261"/>
      <c r="AI136" s="261"/>
      <c r="AJ136" s="261"/>
      <c r="AK136" s="261"/>
      <c r="AL136" s="261"/>
      <c r="AM136" s="261"/>
      <c r="AN136" s="261"/>
      <c r="AO136" s="261"/>
      <c r="AP136" s="261"/>
      <c r="AQ136" s="261"/>
      <c r="AR136" s="261"/>
      <c r="AS136" s="261"/>
      <c r="AT136" s="261"/>
      <c r="AU136" s="261"/>
      <c r="AV136" s="261"/>
      <c r="AW136" s="261"/>
      <c r="AX136" s="261"/>
      <c r="AY136" s="261"/>
      <c r="AZ136" s="261"/>
      <c r="BA136" s="261"/>
      <c r="BB136" s="261"/>
      <c r="BC136" s="261"/>
      <c r="BD136" s="261"/>
      <c r="BE136" s="261"/>
      <c r="BF136" s="227"/>
      <c r="BG136" s="227"/>
      <c r="BH136" s="227"/>
      <c r="BI136" s="227"/>
      <c r="BJ136" s="227"/>
      <c r="BK136" s="227"/>
      <c r="BL136" s="227"/>
      <c r="BM136" s="227"/>
      <c r="BN136" s="227"/>
      <c r="BO136" s="227"/>
    </row>
    <row r="137" spans="1:67" s="151" customFormat="1" ht="16">
      <c r="A137" s="169"/>
      <c r="B137" s="189"/>
      <c r="C137" s="269"/>
      <c r="D137" s="270"/>
      <c r="E137" s="260"/>
      <c r="F137" s="240"/>
      <c r="G137" s="222"/>
      <c r="H137" s="261"/>
      <c r="I137" s="261"/>
      <c r="J137" s="261"/>
      <c r="K137" s="261"/>
      <c r="L137" s="261"/>
      <c r="M137" s="261"/>
      <c r="N137" s="261"/>
      <c r="O137" s="261"/>
      <c r="P137" s="261"/>
      <c r="Q137" s="261"/>
      <c r="R137" s="261"/>
      <c r="S137" s="261"/>
      <c r="T137" s="261"/>
      <c r="U137" s="261"/>
      <c r="V137" s="261"/>
      <c r="W137" s="261"/>
      <c r="X137" s="261"/>
      <c r="Y137" s="261"/>
      <c r="Z137" s="261"/>
      <c r="AA137" s="261"/>
      <c r="AB137" s="261"/>
      <c r="AC137" s="261"/>
      <c r="AD137" s="261"/>
      <c r="AE137" s="261"/>
      <c r="AF137" s="261"/>
      <c r="AG137" s="261"/>
      <c r="AH137" s="261"/>
      <c r="AI137" s="261"/>
      <c r="AJ137" s="261"/>
      <c r="AK137" s="261"/>
      <c r="AL137" s="261"/>
      <c r="AM137" s="261"/>
      <c r="AN137" s="261"/>
      <c r="AO137" s="261"/>
      <c r="AP137" s="261"/>
      <c r="AQ137" s="261"/>
      <c r="AR137" s="261"/>
      <c r="AS137" s="261"/>
      <c r="AT137" s="261"/>
      <c r="AU137" s="261"/>
      <c r="AV137" s="261"/>
      <c r="AW137" s="261"/>
      <c r="AX137" s="261"/>
      <c r="AY137" s="261"/>
      <c r="AZ137" s="261"/>
      <c r="BA137" s="261"/>
      <c r="BB137" s="261"/>
      <c r="BC137" s="261"/>
      <c r="BD137" s="261"/>
      <c r="BE137" s="261"/>
    </row>
    <row r="138" spans="1:67" s="151" customFormat="1" ht="16">
      <c r="A138" s="169"/>
      <c r="B138" s="189"/>
      <c r="C138" s="215"/>
      <c r="D138" s="232"/>
      <c r="E138" s="260"/>
      <c r="F138" s="240"/>
      <c r="G138" s="262"/>
      <c r="H138" s="262"/>
      <c r="I138" s="262"/>
      <c r="J138" s="262"/>
      <c r="K138" s="262"/>
      <c r="L138" s="262"/>
      <c r="M138" s="262"/>
      <c r="N138" s="262"/>
      <c r="O138" s="262"/>
      <c r="P138" s="262"/>
      <c r="Q138" s="262"/>
      <c r="R138" s="262"/>
      <c r="S138" s="262"/>
      <c r="T138" s="262"/>
      <c r="U138" s="262"/>
      <c r="V138" s="262"/>
      <c r="W138" s="262"/>
      <c r="X138" s="262"/>
      <c r="Y138" s="262"/>
      <c r="Z138" s="262"/>
      <c r="AA138" s="262"/>
      <c r="AB138" s="262"/>
      <c r="AC138" s="262"/>
      <c r="AD138" s="262"/>
      <c r="AE138" s="262"/>
      <c r="AF138" s="262"/>
      <c r="AG138" s="262"/>
      <c r="AH138" s="262"/>
      <c r="AI138" s="262"/>
      <c r="AJ138" s="262"/>
      <c r="AK138" s="262"/>
      <c r="AL138" s="262"/>
      <c r="AM138" s="262"/>
      <c r="AN138" s="262"/>
      <c r="AO138" s="262"/>
      <c r="AP138" s="262"/>
      <c r="AQ138" s="262"/>
      <c r="AR138" s="262"/>
      <c r="AS138" s="262"/>
      <c r="AT138" s="262"/>
      <c r="AU138" s="262"/>
      <c r="AV138" s="262"/>
      <c r="AW138" s="262"/>
      <c r="AX138" s="262"/>
      <c r="AY138" s="262"/>
      <c r="AZ138" s="262"/>
      <c r="BA138" s="262"/>
      <c r="BB138" s="262"/>
      <c r="BC138" s="262"/>
      <c r="BD138" s="262"/>
      <c r="BE138" s="262"/>
      <c r="BF138" s="262"/>
      <c r="BG138" s="262"/>
      <c r="BH138" s="262"/>
      <c r="BI138" s="262"/>
      <c r="BJ138" s="262"/>
      <c r="BK138" s="262"/>
      <c r="BL138" s="262"/>
      <c r="BM138" s="262"/>
      <c r="BN138" s="262"/>
      <c r="BO138" s="262"/>
    </row>
    <row r="139" spans="1:67" s="151" customFormat="1" ht="16">
      <c r="A139" s="169"/>
      <c r="B139" s="189"/>
      <c r="C139" s="151" t="s">
        <v>22</v>
      </c>
      <c r="D139" s="232"/>
      <c r="E139" s="260"/>
      <c r="F139" s="240"/>
      <c r="G139" s="262"/>
      <c r="H139" s="262"/>
      <c r="I139" s="262"/>
      <c r="J139" s="262"/>
      <c r="K139" s="262"/>
      <c r="L139" s="262"/>
      <c r="M139" s="262"/>
      <c r="N139" s="262"/>
      <c r="O139" s="262"/>
      <c r="P139" s="262"/>
      <c r="Q139" s="262"/>
      <c r="R139" s="262"/>
      <c r="S139" s="262"/>
      <c r="T139" s="262"/>
      <c r="U139" s="262"/>
      <c r="V139" s="262"/>
      <c r="W139" s="262"/>
      <c r="X139" s="262"/>
      <c r="Y139" s="262"/>
      <c r="Z139" s="262"/>
      <c r="AA139" s="262"/>
      <c r="AB139" s="262"/>
      <c r="AC139" s="262"/>
      <c r="AD139" s="262"/>
      <c r="AE139" s="262"/>
      <c r="AF139" s="262"/>
      <c r="AG139" s="262"/>
      <c r="AH139" s="262"/>
      <c r="AI139" s="262"/>
      <c r="AJ139" s="262"/>
      <c r="AK139" s="262"/>
      <c r="AL139" s="262"/>
      <c r="AM139" s="262"/>
      <c r="AN139" s="262"/>
      <c r="AO139" s="262"/>
      <c r="AP139" s="262"/>
      <c r="AQ139" s="262"/>
      <c r="AR139" s="262"/>
      <c r="AS139" s="262"/>
      <c r="AT139" s="262"/>
      <c r="AU139" s="262"/>
      <c r="AV139" s="262"/>
      <c r="AW139" s="262"/>
      <c r="AX139" s="262"/>
      <c r="AY139" s="262"/>
      <c r="AZ139" s="262"/>
      <c r="BA139" s="262"/>
      <c r="BB139" s="262"/>
      <c r="BC139" s="262"/>
      <c r="BD139" s="262"/>
      <c r="BE139" s="262"/>
      <c r="BF139" s="262"/>
      <c r="BG139" s="262"/>
      <c r="BH139" s="262"/>
      <c r="BI139" s="262"/>
      <c r="BJ139" s="262"/>
      <c r="BK139" s="262"/>
      <c r="BL139" s="262"/>
      <c r="BM139" s="262"/>
      <c r="BN139" s="262"/>
      <c r="BO139" s="262"/>
    </row>
    <row r="140" spans="1:67" s="151" customFormat="1" ht="16">
      <c r="A140" s="169"/>
      <c r="B140" s="189"/>
      <c r="D140" s="256" t="str">
        <f>'2 - Detailed Costs'!F57</f>
        <v>Cost Category</v>
      </c>
      <c r="E140" s="256" t="s">
        <v>63</v>
      </c>
      <c r="F140" s="257" t="s">
        <v>30</v>
      </c>
      <c r="G140" s="262"/>
      <c r="H140" s="262"/>
      <c r="I140" s="262"/>
      <c r="J140" s="262"/>
      <c r="K140" s="262"/>
      <c r="L140" s="262"/>
      <c r="M140" s="262"/>
      <c r="N140" s="262"/>
      <c r="O140" s="262"/>
      <c r="P140" s="262"/>
      <c r="Q140" s="262"/>
      <c r="R140" s="262"/>
      <c r="S140" s="262"/>
      <c r="T140" s="262"/>
      <c r="U140" s="262"/>
      <c r="V140" s="262"/>
      <c r="W140" s="262"/>
      <c r="X140" s="262"/>
      <c r="Y140" s="262"/>
      <c r="Z140" s="262"/>
      <c r="AA140" s="262"/>
      <c r="AB140" s="262"/>
      <c r="AC140" s="262"/>
      <c r="AD140" s="262"/>
      <c r="AE140" s="262"/>
      <c r="AF140" s="262"/>
      <c r="AG140" s="262"/>
      <c r="AH140" s="262"/>
      <c r="AI140" s="262"/>
      <c r="AJ140" s="262"/>
      <c r="AK140" s="262"/>
      <c r="AL140" s="262"/>
      <c r="AM140" s="262"/>
      <c r="AN140" s="262"/>
      <c r="AO140" s="262"/>
      <c r="AP140" s="262"/>
      <c r="AQ140" s="262"/>
      <c r="AR140" s="262"/>
      <c r="AS140" s="262"/>
      <c r="AT140" s="262"/>
      <c r="AU140" s="262"/>
      <c r="AV140" s="262"/>
      <c r="AW140" s="262"/>
      <c r="AX140" s="262"/>
      <c r="AY140" s="262"/>
      <c r="AZ140" s="262"/>
      <c r="BA140" s="262"/>
      <c r="BB140" s="262"/>
      <c r="BC140" s="262"/>
      <c r="BD140" s="262"/>
      <c r="BE140" s="262"/>
      <c r="BF140" s="262"/>
      <c r="BG140" s="262"/>
      <c r="BH140" s="262"/>
      <c r="BI140" s="262"/>
      <c r="BJ140" s="262"/>
      <c r="BK140" s="262"/>
      <c r="BL140" s="262"/>
      <c r="BM140" s="262"/>
      <c r="BN140" s="262"/>
      <c r="BO140" s="262"/>
    </row>
    <row r="141" spans="1:67" s="151" customFormat="1" ht="16">
      <c r="A141" s="169"/>
      <c r="B141" s="189"/>
      <c r="C141" s="215"/>
      <c r="D141" s="273" t="str">
        <f>'2 - Detailed Costs'!F58</f>
        <v>Category</v>
      </c>
      <c r="E141" s="265">
        <f>IF(ISERROR('1 - Inputs'!$E$14-(((ROUNDDOWN('1 - Inputs'!$E$14/E119,0))*E119)+'1 - Inputs'!$E$37))=TRUE,0,'1 - Inputs'!$E$14-(((ROUNDDOWN('1 - Inputs'!$E$14/'6 - Analysis Years'!E119,0))*E119)+'1 - Inputs'!$E$37))</f>
        <v>0</v>
      </c>
      <c r="F141" s="266">
        <f>IF(E141&gt;0,E141/E119*F119,0)</f>
        <v>0</v>
      </c>
      <c r="G141" s="262"/>
      <c r="H141" s="262"/>
      <c r="I141" s="262"/>
      <c r="J141" s="262"/>
      <c r="K141" s="262"/>
      <c r="L141" s="262"/>
      <c r="M141" s="262"/>
      <c r="N141" s="262"/>
      <c r="O141" s="262"/>
      <c r="P141" s="262"/>
      <c r="Q141" s="262"/>
      <c r="R141" s="262"/>
      <c r="S141" s="262"/>
      <c r="T141" s="262"/>
      <c r="U141" s="262"/>
      <c r="V141" s="262"/>
      <c r="W141" s="262"/>
      <c r="X141" s="262"/>
      <c r="Y141" s="262"/>
      <c r="Z141" s="262"/>
      <c r="AA141" s="262"/>
      <c r="AB141" s="262"/>
      <c r="AC141" s="262"/>
      <c r="AD141" s="262"/>
      <c r="AE141" s="262"/>
      <c r="AF141" s="262"/>
      <c r="AG141" s="262"/>
      <c r="AH141" s="262"/>
      <c r="AI141" s="262"/>
      <c r="AJ141" s="262"/>
      <c r="AK141" s="262"/>
      <c r="AL141" s="262"/>
      <c r="AM141" s="262"/>
      <c r="AN141" s="262"/>
      <c r="AO141" s="262"/>
      <c r="AP141" s="262"/>
      <c r="AQ141" s="262"/>
      <c r="AR141" s="262"/>
      <c r="AS141" s="262"/>
      <c r="AT141" s="262"/>
      <c r="AU141" s="262"/>
      <c r="AV141" s="262"/>
      <c r="AW141" s="262"/>
      <c r="AX141" s="262"/>
      <c r="AY141" s="262"/>
      <c r="AZ141" s="262"/>
      <c r="BA141" s="262"/>
      <c r="BB141" s="262"/>
      <c r="BC141" s="262"/>
      <c r="BD141" s="262"/>
      <c r="BE141" s="262">
        <f>F141</f>
        <v>0</v>
      </c>
      <c r="BF141" s="262"/>
      <c r="BG141" s="262"/>
      <c r="BH141" s="262"/>
      <c r="BI141" s="262"/>
      <c r="BJ141" s="262"/>
      <c r="BK141" s="262"/>
      <c r="BL141" s="262"/>
      <c r="BM141" s="262"/>
      <c r="BN141" s="262"/>
      <c r="BO141" s="262"/>
    </row>
    <row r="142" spans="1:67" s="151" customFormat="1" ht="16">
      <c r="A142" s="169"/>
      <c r="B142" s="189"/>
      <c r="C142" s="215"/>
      <c r="D142" s="273" t="str">
        <f>'2 - Detailed Costs'!F59</f>
        <v>Category</v>
      </c>
      <c r="E142" s="265">
        <f>IF(ISERROR('1 - Inputs'!$E$14-(((ROUNDDOWN('1 - Inputs'!$E$14/E120,0))*E120)+'1 - Inputs'!$E$37))=TRUE,0,'1 - Inputs'!$E$14-(((ROUNDDOWN('1 - Inputs'!$E$14/'6 - Analysis Years'!E120,0))*E120)+'1 - Inputs'!$E$37))</f>
        <v>0</v>
      </c>
      <c r="F142" s="266">
        <f t="shared" ref="F142:F154" si="173">IF(E142&gt;0,E142/E120*F120,0)</f>
        <v>0</v>
      </c>
      <c r="G142" s="262"/>
      <c r="H142" s="262"/>
      <c r="I142" s="262"/>
      <c r="J142" s="262"/>
      <c r="K142" s="262"/>
      <c r="L142" s="262"/>
      <c r="M142" s="262"/>
      <c r="N142" s="262"/>
      <c r="O142" s="262"/>
      <c r="P142" s="262"/>
      <c r="Q142" s="262"/>
      <c r="R142" s="262"/>
      <c r="S142" s="262"/>
      <c r="T142" s="262"/>
      <c r="U142" s="262"/>
      <c r="V142" s="262"/>
      <c r="W142" s="262"/>
      <c r="X142" s="262"/>
      <c r="Y142" s="262"/>
      <c r="Z142" s="262"/>
      <c r="AA142" s="262"/>
      <c r="AB142" s="262"/>
      <c r="AC142" s="262"/>
      <c r="AD142" s="262"/>
      <c r="AE142" s="262"/>
      <c r="AF142" s="262"/>
      <c r="AG142" s="262"/>
      <c r="AH142" s="262"/>
      <c r="AI142" s="262"/>
      <c r="AJ142" s="262"/>
      <c r="AK142" s="262"/>
      <c r="AL142" s="262"/>
      <c r="AM142" s="262"/>
      <c r="AN142" s="262"/>
      <c r="AO142" s="262"/>
      <c r="AP142" s="262"/>
      <c r="AQ142" s="262"/>
      <c r="AR142" s="262"/>
      <c r="AS142" s="262"/>
      <c r="AT142" s="262"/>
      <c r="AU142" s="262"/>
      <c r="AV142" s="262"/>
      <c r="AW142" s="262"/>
      <c r="AX142" s="262"/>
      <c r="AY142" s="262"/>
      <c r="AZ142" s="262"/>
      <c r="BA142" s="262"/>
      <c r="BB142" s="262"/>
      <c r="BC142" s="262"/>
      <c r="BD142" s="262"/>
      <c r="BE142" s="262">
        <f t="shared" ref="BE142:BE154" si="174">F142</f>
        <v>0</v>
      </c>
      <c r="BF142" s="262"/>
      <c r="BG142" s="262"/>
      <c r="BH142" s="262"/>
      <c r="BI142" s="262"/>
      <c r="BJ142" s="262"/>
      <c r="BK142" s="262"/>
      <c r="BL142" s="262"/>
      <c r="BM142" s="262"/>
      <c r="BN142" s="262"/>
      <c r="BO142" s="262"/>
    </row>
    <row r="143" spans="1:67" s="151" customFormat="1" ht="16">
      <c r="A143" s="169"/>
      <c r="B143" s="189"/>
      <c r="C143" s="215"/>
      <c r="D143" s="273" t="str">
        <f>'2 - Detailed Costs'!F60</f>
        <v>Category</v>
      </c>
      <c r="E143" s="265">
        <f>IF(ISERROR('1 - Inputs'!$E$14-(((ROUNDDOWN('1 - Inputs'!$E$14/E121,0))*E121)+'1 - Inputs'!$E$37))=TRUE,0,'1 - Inputs'!$E$14-(((ROUNDDOWN('1 - Inputs'!$E$14/'6 - Analysis Years'!E121,0))*E121)+'1 - Inputs'!$E$37))</f>
        <v>0</v>
      </c>
      <c r="F143" s="266">
        <f t="shared" si="173"/>
        <v>0</v>
      </c>
      <c r="G143" s="262"/>
      <c r="H143" s="262"/>
      <c r="I143" s="262"/>
      <c r="J143" s="262"/>
      <c r="K143" s="262"/>
      <c r="L143" s="262"/>
      <c r="M143" s="262"/>
      <c r="N143" s="262"/>
      <c r="O143" s="262"/>
      <c r="P143" s="262"/>
      <c r="Q143" s="262"/>
      <c r="R143" s="262"/>
      <c r="S143" s="262"/>
      <c r="T143" s="262"/>
      <c r="U143" s="262"/>
      <c r="V143" s="262"/>
      <c r="W143" s="262"/>
      <c r="X143" s="262"/>
      <c r="Y143" s="262"/>
      <c r="Z143" s="262"/>
      <c r="AA143" s="262"/>
      <c r="AB143" s="262"/>
      <c r="AC143" s="262"/>
      <c r="AD143" s="262"/>
      <c r="AE143" s="262"/>
      <c r="AF143" s="262"/>
      <c r="AG143" s="262"/>
      <c r="AH143" s="262"/>
      <c r="AI143" s="262"/>
      <c r="AJ143" s="262"/>
      <c r="AK143" s="262"/>
      <c r="AL143" s="262"/>
      <c r="AM143" s="262"/>
      <c r="AN143" s="262"/>
      <c r="AO143" s="262"/>
      <c r="AP143" s="262"/>
      <c r="AQ143" s="262"/>
      <c r="AR143" s="262"/>
      <c r="AS143" s="262"/>
      <c r="AT143" s="262"/>
      <c r="AU143" s="262"/>
      <c r="AV143" s="262"/>
      <c r="AW143" s="262"/>
      <c r="AX143" s="262"/>
      <c r="AY143" s="262"/>
      <c r="AZ143" s="262"/>
      <c r="BA143" s="262"/>
      <c r="BB143" s="262"/>
      <c r="BC143" s="262"/>
      <c r="BD143" s="262"/>
      <c r="BE143" s="262">
        <f t="shared" si="174"/>
        <v>0</v>
      </c>
      <c r="BF143" s="262"/>
      <c r="BG143" s="262"/>
      <c r="BH143" s="262"/>
      <c r="BI143" s="262"/>
      <c r="BJ143" s="262"/>
      <c r="BK143" s="262"/>
      <c r="BL143" s="262"/>
      <c r="BM143" s="262"/>
      <c r="BN143" s="262"/>
      <c r="BO143" s="262"/>
    </row>
    <row r="144" spans="1:67" s="151" customFormat="1" ht="16">
      <c r="A144" s="169"/>
      <c r="B144" s="189"/>
      <c r="C144" s="215"/>
      <c r="D144" s="273" t="str">
        <f>'2 - Detailed Costs'!F61</f>
        <v>Category</v>
      </c>
      <c r="E144" s="265">
        <f>IF(ISERROR('1 - Inputs'!$E$14-(((ROUNDDOWN('1 - Inputs'!$E$14/E122,0))*E122)+'1 - Inputs'!$E$37))=TRUE,0,'1 - Inputs'!$E$14-(((ROUNDDOWN('1 - Inputs'!$E$14/'6 - Analysis Years'!E122,0))*E122)+'1 - Inputs'!$E$37))</f>
        <v>0</v>
      </c>
      <c r="F144" s="266">
        <f t="shared" si="173"/>
        <v>0</v>
      </c>
      <c r="G144" s="262"/>
      <c r="H144" s="262"/>
      <c r="I144" s="262"/>
      <c r="J144" s="262"/>
      <c r="K144" s="262"/>
      <c r="L144" s="262"/>
      <c r="M144" s="262"/>
      <c r="N144" s="262"/>
      <c r="O144" s="262"/>
      <c r="P144" s="262"/>
      <c r="Q144" s="262"/>
      <c r="R144" s="262"/>
      <c r="S144" s="262"/>
      <c r="T144" s="262"/>
      <c r="U144" s="262"/>
      <c r="V144" s="262"/>
      <c r="W144" s="262"/>
      <c r="X144" s="262"/>
      <c r="Y144" s="262"/>
      <c r="Z144" s="262"/>
      <c r="AA144" s="262"/>
      <c r="AB144" s="262"/>
      <c r="AC144" s="262"/>
      <c r="AD144" s="262"/>
      <c r="AE144" s="262"/>
      <c r="AF144" s="262"/>
      <c r="AG144" s="262"/>
      <c r="AH144" s="262"/>
      <c r="AI144" s="262"/>
      <c r="AJ144" s="262"/>
      <c r="AK144" s="262"/>
      <c r="AL144" s="262"/>
      <c r="AM144" s="262"/>
      <c r="AN144" s="262"/>
      <c r="AO144" s="262"/>
      <c r="AP144" s="262"/>
      <c r="AQ144" s="262"/>
      <c r="AR144" s="262"/>
      <c r="AS144" s="262"/>
      <c r="AT144" s="262"/>
      <c r="AU144" s="262"/>
      <c r="AV144" s="262"/>
      <c r="AW144" s="262"/>
      <c r="AX144" s="262"/>
      <c r="AY144" s="262"/>
      <c r="AZ144" s="262"/>
      <c r="BA144" s="262"/>
      <c r="BB144" s="262"/>
      <c r="BC144" s="262"/>
      <c r="BD144" s="262"/>
      <c r="BE144" s="262">
        <f t="shared" si="174"/>
        <v>0</v>
      </c>
      <c r="BF144" s="262"/>
      <c r="BG144" s="262"/>
      <c r="BH144" s="262"/>
      <c r="BI144" s="262"/>
      <c r="BJ144" s="262"/>
      <c r="BK144" s="262"/>
      <c r="BL144" s="262"/>
      <c r="BM144" s="262"/>
      <c r="BN144" s="262"/>
      <c r="BO144" s="262"/>
    </row>
    <row r="145" spans="1:67" s="151" customFormat="1" ht="16">
      <c r="A145" s="169"/>
      <c r="B145" s="189"/>
      <c r="C145" s="215"/>
      <c r="D145" s="273" t="str">
        <f>'2 - Detailed Costs'!F62</f>
        <v>Category</v>
      </c>
      <c r="E145" s="265">
        <f>IF(ISERROR('1 - Inputs'!$E$14-(((ROUNDDOWN('1 - Inputs'!$E$14/E123,0))*E123)+'1 - Inputs'!$E$37))=TRUE,0,'1 - Inputs'!$E$14-(((ROUNDDOWN('1 - Inputs'!$E$14/'6 - Analysis Years'!E123,0))*E123)+'1 - Inputs'!$E$37))</f>
        <v>0</v>
      </c>
      <c r="F145" s="266">
        <f t="shared" si="173"/>
        <v>0</v>
      </c>
      <c r="G145" s="262"/>
      <c r="H145" s="262"/>
      <c r="I145" s="262"/>
      <c r="J145" s="262"/>
      <c r="K145" s="262"/>
      <c r="L145" s="262"/>
      <c r="M145" s="262"/>
      <c r="N145" s="262"/>
      <c r="O145" s="262"/>
      <c r="P145" s="262"/>
      <c r="Q145" s="262"/>
      <c r="R145" s="262"/>
      <c r="S145" s="262"/>
      <c r="T145" s="262"/>
      <c r="U145" s="262"/>
      <c r="V145" s="262"/>
      <c r="W145" s="262"/>
      <c r="X145" s="262"/>
      <c r="Y145" s="262"/>
      <c r="Z145" s="262"/>
      <c r="AA145" s="262"/>
      <c r="AB145" s="262"/>
      <c r="AC145" s="262"/>
      <c r="AD145" s="262"/>
      <c r="AE145" s="262"/>
      <c r="AF145" s="262"/>
      <c r="AG145" s="262"/>
      <c r="AH145" s="262"/>
      <c r="AI145" s="262"/>
      <c r="AJ145" s="262"/>
      <c r="AK145" s="262"/>
      <c r="AL145" s="262"/>
      <c r="AM145" s="262"/>
      <c r="AN145" s="262"/>
      <c r="AO145" s="262"/>
      <c r="AP145" s="262"/>
      <c r="AQ145" s="262"/>
      <c r="AR145" s="262"/>
      <c r="AS145" s="262"/>
      <c r="AT145" s="262"/>
      <c r="AU145" s="262"/>
      <c r="AV145" s="262"/>
      <c r="AW145" s="262"/>
      <c r="AX145" s="262"/>
      <c r="AY145" s="262"/>
      <c r="AZ145" s="262"/>
      <c r="BA145" s="262"/>
      <c r="BB145" s="262"/>
      <c r="BC145" s="262"/>
      <c r="BD145" s="262"/>
      <c r="BE145" s="262">
        <f t="shared" si="174"/>
        <v>0</v>
      </c>
      <c r="BF145" s="262"/>
      <c r="BG145" s="262"/>
      <c r="BH145" s="262"/>
      <c r="BI145" s="262"/>
      <c r="BJ145" s="262"/>
      <c r="BK145" s="262"/>
      <c r="BL145" s="262"/>
      <c r="BM145" s="262"/>
      <c r="BN145" s="262"/>
      <c r="BO145" s="262"/>
    </row>
    <row r="146" spans="1:67" s="151" customFormat="1" ht="16">
      <c r="A146" s="169"/>
      <c r="B146" s="189"/>
      <c r="C146" s="215"/>
      <c r="D146" s="273" t="str">
        <f>'2 - Detailed Costs'!F63</f>
        <v>Category</v>
      </c>
      <c r="E146" s="265">
        <f>IF(ISERROR('1 - Inputs'!$E$14-(((ROUNDDOWN('1 - Inputs'!$E$14/E124,0))*E124)+'1 - Inputs'!$E$37))=TRUE,0,'1 - Inputs'!$E$14-(((ROUNDDOWN('1 - Inputs'!$E$14/'6 - Analysis Years'!E124,0))*E124)+'1 - Inputs'!$E$37))</f>
        <v>0</v>
      </c>
      <c r="F146" s="266">
        <f t="shared" si="173"/>
        <v>0</v>
      </c>
      <c r="G146" s="262"/>
      <c r="H146" s="262"/>
      <c r="I146" s="262"/>
      <c r="J146" s="262"/>
      <c r="K146" s="262"/>
      <c r="L146" s="262"/>
      <c r="M146" s="262"/>
      <c r="N146" s="262"/>
      <c r="O146" s="262"/>
      <c r="P146" s="262"/>
      <c r="Q146" s="262"/>
      <c r="R146" s="262"/>
      <c r="S146" s="262"/>
      <c r="T146" s="262"/>
      <c r="U146" s="262"/>
      <c r="V146" s="262"/>
      <c r="W146" s="262"/>
      <c r="X146" s="262"/>
      <c r="Y146" s="262"/>
      <c r="Z146" s="262"/>
      <c r="AA146" s="262"/>
      <c r="AB146" s="262"/>
      <c r="AC146" s="262"/>
      <c r="AD146" s="262"/>
      <c r="AE146" s="262"/>
      <c r="AF146" s="262"/>
      <c r="AG146" s="262"/>
      <c r="AH146" s="262"/>
      <c r="AI146" s="262"/>
      <c r="AJ146" s="262"/>
      <c r="AK146" s="262"/>
      <c r="AL146" s="262"/>
      <c r="AM146" s="262"/>
      <c r="AN146" s="262"/>
      <c r="AO146" s="262"/>
      <c r="AP146" s="262"/>
      <c r="AQ146" s="262"/>
      <c r="AR146" s="262"/>
      <c r="AS146" s="262"/>
      <c r="AT146" s="262"/>
      <c r="AU146" s="262"/>
      <c r="AV146" s="262"/>
      <c r="AW146" s="262"/>
      <c r="AX146" s="262"/>
      <c r="AY146" s="262"/>
      <c r="AZ146" s="262"/>
      <c r="BA146" s="262"/>
      <c r="BB146" s="262"/>
      <c r="BC146" s="262"/>
      <c r="BD146" s="262"/>
      <c r="BE146" s="262">
        <f t="shared" si="174"/>
        <v>0</v>
      </c>
      <c r="BF146" s="262"/>
      <c r="BG146" s="262"/>
      <c r="BH146" s="262"/>
      <c r="BI146" s="262"/>
      <c r="BJ146" s="262"/>
      <c r="BK146" s="262"/>
      <c r="BL146" s="262"/>
      <c r="BM146" s="262"/>
      <c r="BN146" s="262"/>
      <c r="BO146" s="262"/>
    </row>
    <row r="147" spans="1:67" s="151" customFormat="1" ht="16">
      <c r="A147" s="169"/>
      <c r="B147" s="189"/>
      <c r="C147" s="215"/>
      <c r="D147" s="273" t="str">
        <f>'2 - Detailed Costs'!F64</f>
        <v>Category</v>
      </c>
      <c r="E147" s="265">
        <f>IF(ISERROR('1 - Inputs'!$E$14-(((ROUNDDOWN('1 - Inputs'!$E$14/E125,0))*E125)+'1 - Inputs'!$E$37))=TRUE,0,'1 - Inputs'!$E$14-(((ROUNDDOWN('1 - Inputs'!$E$14/'6 - Analysis Years'!E125,0))*E125)+'1 - Inputs'!$E$37))</f>
        <v>0</v>
      </c>
      <c r="F147" s="266">
        <f t="shared" si="173"/>
        <v>0</v>
      </c>
      <c r="G147" s="262"/>
      <c r="H147" s="262"/>
      <c r="I147" s="262"/>
      <c r="J147" s="262"/>
      <c r="K147" s="262"/>
      <c r="L147" s="262"/>
      <c r="M147" s="262"/>
      <c r="N147" s="262"/>
      <c r="O147" s="262"/>
      <c r="P147" s="262"/>
      <c r="Q147" s="262"/>
      <c r="R147" s="262"/>
      <c r="S147" s="262"/>
      <c r="T147" s="262"/>
      <c r="U147" s="262"/>
      <c r="V147" s="262"/>
      <c r="W147" s="262"/>
      <c r="X147" s="262"/>
      <c r="Y147" s="262"/>
      <c r="Z147" s="262"/>
      <c r="AA147" s="262"/>
      <c r="AB147" s="262"/>
      <c r="AC147" s="262"/>
      <c r="AD147" s="262"/>
      <c r="AE147" s="262"/>
      <c r="AF147" s="262"/>
      <c r="AG147" s="262"/>
      <c r="AH147" s="262"/>
      <c r="AI147" s="262"/>
      <c r="AJ147" s="262"/>
      <c r="AK147" s="262"/>
      <c r="AL147" s="262"/>
      <c r="AM147" s="262"/>
      <c r="AN147" s="262"/>
      <c r="AO147" s="262"/>
      <c r="AP147" s="262"/>
      <c r="AQ147" s="262"/>
      <c r="AR147" s="262"/>
      <c r="AS147" s="262"/>
      <c r="AT147" s="262"/>
      <c r="AU147" s="262"/>
      <c r="AV147" s="262"/>
      <c r="AW147" s="262"/>
      <c r="AX147" s="262"/>
      <c r="AY147" s="262"/>
      <c r="AZ147" s="262"/>
      <c r="BA147" s="262"/>
      <c r="BB147" s="262"/>
      <c r="BC147" s="262"/>
      <c r="BD147" s="262"/>
      <c r="BE147" s="262">
        <f t="shared" si="174"/>
        <v>0</v>
      </c>
      <c r="BF147" s="262"/>
      <c r="BG147" s="262"/>
      <c r="BH147" s="262"/>
      <c r="BI147" s="262"/>
      <c r="BJ147" s="262"/>
      <c r="BK147" s="262"/>
      <c r="BL147" s="262"/>
      <c r="BM147" s="262"/>
      <c r="BN147" s="262"/>
      <c r="BO147" s="262"/>
    </row>
    <row r="148" spans="1:67" s="151" customFormat="1" ht="16">
      <c r="A148" s="169"/>
      <c r="B148" s="189"/>
      <c r="C148" s="215"/>
      <c r="D148" s="273" t="str">
        <f>'2 - Detailed Costs'!F65</f>
        <v>Category</v>
      </c>
      <c r="E148" s="265">
        <f>IF(ISERROR('1 - Inputs'!$E$14-(((ROUNDDOWN('1 - Inputs'!$E$14/E126,0))*E126)+'1 - Inputs'!$E$37))=TRUE,0,'1 - Inputs'!$E$14-(((ROUNDDOWN('1 - Inputs'!$E$14/'6 - Analysis Years'!E126,0))*E126)+'1 - Inputs'!$E$37))</f>
        <v>0</v>
      </c>
      <c r="F148" s="266">
        <f t="shared" si="173"/>
        <v>0</v>
      </c>
      <c r="G148" s="262"/>
      <c r="H148" s="262"/>
      <c r="I148" s="262"/>
      <c r="J148" s="262"/>
      <c r="K148" s="262"/>
      <c r="L148" s="262"/>
      <c r="M148" s="262"/>
      <c r="N148" s="262"/>
      <c r="O148" s="262"/>
      <c r="P148" s="262"/>
      <c r="Q148" s="262"/>
      <c r="R148" s="262"/>
      <c r="S148" s="262"/>
      <c r="T148" s="262"/>
      <c r="U148" s="262"/>
      <c r="V148" s="262"/>
      <c r="W148" s="262"/>
      <c r="X148" s="262"/>
      <c r="Y148" s="262"/>
      <c r="Z148" s="262"/>
      <c r="AA148" s="262"/>
      <c r="AB148" s="262"/>
      <c r="AC148" s="262"/>
      <c r="AD148" s="262"/>
      <c r="AE148" s="262"/>
      <c r="AF148" s="262"/>
      <c r="AG148" s="262"/>
      <c r="AH148" s="262"/>
      <c r="AI148" s="262"/>
      <c r="AJ148" s="262"/>
      <c r="AK148" s="262"/>
      <c r="AL148" s="262"/>
      <c r="AM148" s="262"/>
      <c r="AN148" s="262"/>
      <c r="AO148" s="262"/>
      <c r="AP148" s="262"/>
      <c r="AQ148" s="262"/>
      <c r="AR148" s="262"/>
      <c r="AS148" s="262"/>
      <c r="AT148" s="262"/>
      <c r="AU148" s="262"/>
      <c r="AV148" s="262"/>
      <c r="AW148" s="262"/>
      <c r="AX148" s="262"/>
      <c r="AY148" s="262"/>
      <c r="AZ148" s="262"/>
      <c r="BA148" s="262"/>
      <c r="BB148" s="262"/>
      <c r="BC148" s="262"/>
      <c r="BD148" s="262"/>
      <c r="BE148" s="262">
        <f t="shared" si="174"/>
        <v>0</v>
      </c>
      <c r="BF148" s="262"/>
      <c r="BG148" s="262"/>
      <c r="BH148" s="262"/>
      <c r="BI148" s="262"/>
      <c r="BJ148" s="262"/>
      <c r="BK148" s="262"/>
      <c r="BL148" s="262"/>
      <c r="BM148" s="262"/>
      <c r="BN148" s="262"/>
      <c r="BO148" s="262"/>
    </row>
    <row r="149" spans="1:67" s="151" customFormat="1" ht="16">
      <c r="A149" s="169"/>
      <c r="B149" s="189"/>
      <c r="C149" s="215"/>
      <c r="D149" s="273" t="str">
        <f>'2 - Detailed Costs'!F66</f>
        <v>Category</v>
      </c>
      <c r="E149" s="265">
        <f>IF(ISERROR('1 - Inputs'!$E$14-(((ROUNDDOWN('1 - Inputs'!$E$14/E127,0))*E127)+'1 - Inputs'!$E$37))=TRUE,0,'1 - Inputs'!$E$14-(((ROUNDDOWN('1 - Inputs'!$E$14/'6 - Analysis Years'!E127,0))*E127)+'1 - Inputs'!$E$37))</f>
        <v>0</v>
      </c>
      <c r="F149" s="266">
        <f t="shared" si="173"/>
        <v>0</v>
      </c>
      <c r="G149" s="262"/>
      <c r="H149" s="262"/>
      <c r="I149" s="262"/>
      <c r="J149" s="262"/>
      <c r="K149" s="262"/>
      <c r="L149" s="262"/>
      <c r="M149" s="262"/>
      <c r="N149" s="262"/>
      <c r="O149" s="262"/>
      <c r="P149" s="262"/>
      <c r="Q149" s="262"/>
      <c r="R149" s="262"/>
      <c r="S149" s="262"/>
      <c r="T149" s="262"/>
      <c r="U149" s="262"/>
      <c r="V149" s="262"/>
      <c r="W149" s="262"/>
      <c r="X149" s="262"/>
      <c r="Y149" s="262"/>
      <c r="Z149" s="262"/>
      <c r="AA149" s="262"/>
      <c r="AB149" s="262"/>
      <c r="AC149" s="262"/>
      <c r="AD149" s="262"/>
      <c r="AE149" s="262"/>
      <c r="AF149" s="262"/>
      <c r="AG149" s="262"/>
      <c r="AH149" s="262"/>
      <c r="AI149" s="262"/>
      <c r="AJ149" s="262"/>
      <c r="AK149" s="262"/>
      <c r="AL149" s="262"/>
      <c r="AM149" s="262"/>
      <c r="AN149" s="262"/>
      <c r="AO149" s="262"/>
      <c r="AP149" s="262"/>
      <c r="AQ149" s="262"/>
      <c r="AR149" s="262"/>
      <c r="AS149" s="262"/>
      <c r="AT149" s="262"/>
      <c r="AU149" s="262"/>
      <c r="AV149" s="262"/>
      <c r="AW149" s="262"/>
      <c r="AX149" s="262"/>
      <c r="AY149" s="262"/>
      <c r="AZ149" s="262"/>
      <c r="BA149" s="262"/>
      <c r="BB149" s="262"/>
      <c r="BC149" s="262"/>
      <c r="BD149" s="262"/>
      <c r="BE149" s="262">
        <f t="shared" si="174"/>
        <v>0</v>
      </c>
      <c r="BF149" s="262"/>
      <c r="BG149" s="262"/>
      <c r="BH149" s="262"/>
      <c r="BI149" s="262"/>
      <c r="BJ149" s="262"/>
      <c r="BK149" s="262"/>
      <c r="BL149" s="262"/>
      <c r="BM149" s="262"/>
      <c r="BN149" s="262"/>
      <c r="BO149" s="262"/>
    </row>
    <row r="150" spans="1:67" s="151" customFormat="1" ht="16">
      <c r="A150" s="169"/>
      <c r="B150" s="189"/>
      <c r="C150" s="215"/>
      <c r="D150" s="273" t="str">
        <f>'2 - Detailed Costs'!F67</f>
        <v>Category</v>
      </c>
      <c r="E150" s="265">
        <f>IF(ISERROR('1 - Inputs'!$E$14-(((ROUNDDOWN('1 - Inputs'!$E$14/E128,0))*E128)+'1 - Inputs'!$E$37))=TRUE,0,'1 - Inputs'!$E$14-(((ROUNDDOWN('1 - Inputs'!$E$14/'6 - Analysis Years'!E128,0))*E128)+'1 - Inputs'!$E$37))</f>
        <v>0</v>
      </c>
      <c r="F150" s="266">
        <f t="shared" si="173"/>
        <v>0</v>
      </c>
      <c r="G150" s="262"/>
      <c r="H150" s="262"/>
      <c r="I150" s="262"/>
      <c r="J150" s="262"/>
      <c r="K150" s="262"/>
      <c r="L150" s="262"/>
      <c r="M150" s="262"/>
      <c r="N150" s="262"/>
      <c r="O150" s="262"/>
      <c r="P150" s="262"/>
      <c r="Q150" s="262"/>
      <c r="R150" s="262"/>
      <c r="S150" s="262"/>
      <c r="T150" s="262"/>
      <c r="U150" s="262"/>
      <c r="V150" s="262"/>
      <c r="W150" s="262"/>
      <c r="X150" s="262"/>
      <c r="Y150" s="262"/>
      <c r="Z150" s="262"/>
      <c r="AA150" s="262"/>
      <c r="AB150" s="262"/>
      <c r="AC150" s="262"/>
      <c r="AD150" s="262"/>
      <c r="AE150" s="262"/>
      <c r="AF150" s="262"/>
      <c r="AG150" s="262"/>
      <c r="AH150" s="262"/>
      <c r="AI150" s="262"/>
      <c r="AJ150" s="262"/>
      <c r="AK150" s="262"/>
      <c r="AL150" s="262"/>
      <c r="AM150" s="262"/>
      <c r="AN150" s="262"/>
      <c r="AO150" s="262"/>
      <c r="AP150" s="262"/>
      <c r="AQ150" s="262"/>
      <c r="AR150" s="262"/>
      <c r="AS150" s="262"/>
      <c r="AT150" s="262"/>
      <c r="AU150" s="262"/>
      <c r="AV150" s="262"/>
      <c r="AW150" s="262"/>
      <c r="AX150" s="262"/>
      <c r="AY150" s="262"/>
      <c r="AZ150" s="262"/>
      <c r="BA150" s="262"/>
      <c r="BB150" s="262"/>
      <c r="BC150" s="262"/>
      <c r="BD150" s="262"/>
      <c r="BE150" s="262">
        <f t="shared" si="174"/>
        <v>0</v>
      </c>
      <c r="BF150" s="262"/>
      <c r="BG150" s="262"/>
      <c r="BH150" s="262"/>
      <c r="BI150" s="262"/>
      <c r="BJ150" s="262"/>
      <c r="BK150" s="262"/>
      <c r="BL150" s="262"/>
      <c r="BM150" s="262"/>
      <c r="BN150" s="262"/>
      <c r="BO150" s="262"/>
    </row>
    <row r="151" spans="1:67" s="151" customFormat="1" ht="16">
      <c r="A151" s="169"/>
      <c r="B151" s="189"/>
      <c r="C151" s="215"/>
      <c r="D151" s="273" t="str">
        <f>'2 - Detailed Costs'!F68</f>
        <v>Category</v>
      </c>
      <c r="E151" s="265">
        <f>IF(ISERROR('1 - Inputs'!$E$14-(((ROUNDDOWN('1 - Inputs'!$E$14/E129,0))*E129)+'1 - Inputs'!$E$37))=TRUE,0,'1 - Inputs'!$E$14-(((ROUNDDOWN('1 - Inputs'!$E$14/'6 - Analysis Years'!E129,0))*E129)+'1 - Inputs'!$E$37))</f>
        <v>0</v>
      </c>
      <c r="F151" s="266">
        <f t="shared" si="173"/>
        <v>0</v>
      </c>
      <c r="G151" s="262"/>
      <c r="H151" s="262"/>
      <c r="I151" s="262"/>
      <c r="J151" s="262"/>
      <c r="K151" s="262"/>
      <c r="L151" s="262"/>
      <c r="M151" s="262"/>
      <c r="N151" s="262"/>
      <c r="O151" s="262"/>
      <c r="P151" s="262"/>
      <c r="Q151" s="262"/>
      <c r="R151" s="262"/>
      <c r="S151" s="262"/>
      <c r="T151" s="262"/>
      <c r="U151" s="262"/>
      <c r="V151" s="262"/>
      <c r="W151" s="262"/>
      <c r="X151" s="262"/>
      <c r="Y151" s="262"/>
      <c r="Z151" s="262"/>
      <c r="AA151" s="262"/>
      <c r="AB151" s="262"/>
      <c r="AC151" s="262"/>
      <c r="AD151" s="262"/>
      <c r="AE151" s="262"/>
      <c r="AF151" s="262"/>
      <c r="AG151" s="262"/>
      <c r="AH151" s="262"/>
      <c r="AI151" s="262"/>
      <c r="AJ151" s="262"/>
      <c r="AK151" s="262"/>
      <c r="AL151" s="262"/>
      <c r="AM151" s="262"/>
      <c r="AN151" s="262"/>
      <c r="AO151" s="262"/>
      <c r="AP151" s="262"/>
      <c r="AQ151" s="262"/>
      <c r="AR151" s="262"/>
      <c r="AS151" s="262"/>
      <c r="AT151" s="262"/>
      <c r="AU151" s="262"/>
      <c r="AV151" s="262"/>
      <c r="AW151" s="262"/>
      <c r="AX151" s="262"/>
      <c r="AY151" s="262"/>
      <c r="AZ151" s="262"/>
      <c r="BA151" s="262"/>
      <c r="BB151" s="262"/>
      <c r="BC151" s="262"/>
      <c r="BD151" s="262"/>
      <c r="BE151" s="262">
        <f t="shared" si="174"/>
        <v>0</v>
      </c>
      <c r="BF151" s="262"/>
      <c r="BG151" s="262"/>
      <c r="BH151" s="262"/>
      <c r="BI151" s="262"/>
      <c r="BJ151" s="262"/>
      <c r="BK151" s="262"/>
      <c r="BL151" s="262"/>
      <c r="BM151" s="262"/>
      <c r="BN151" s="262"/>
      <c r="BO151" s="262"/>
    </row>
    <row r="152" spans="1:67" s="151" customFormat="1" ht="16">
      <c r="A152" s="169"/>
      <c r="B152" s="189"/>
      <c r="C152" s="215"/>
      <c r="D152" s="273" t="str">
        <f>'2 - Detailed Costs'!F69</f>
        <v>Category</v>
      </c>
      <c r="E152" s="265">
        <f>IF(ISERROR('1 - Inputs'!$E$14-(((ROUNDDOWN('1 - Inputs'!$E$14/E130,0))*E130)+'1 - Inputs'!$E$37))=TRUE,0,'1 - Inputs'!$E$14-(((ROUNDDOWN('1 - Inputs'!$E$14/'6 - Analysis Years'!E130,0))*E130)+'1 - Inputs'!$E$37))</f>
        <v>0</v>
      </c>
      <c r="F152" s="266">
        <f t="shared" si="173"/>
        <v>0</v>
      </c>
      <c r="G152" s="262"/>
      <c r="H152" s="262"/>
      <c r="I152" s="262"/>
      <c r="J152" s="262"/>
      <c r="K152" s="262"/>
      <c r="L152" s="262"/>
      <c r="M152" s="262"/>
      <c r="N152" s="262"/>
      <c r="O152" s="262"/>
      <c r="P152" s="262"/>
      <c r="Q152" s="262"/>
      <c r="R152" s="262"/>
      <c r="S152" s="262"/>
      <c r="T152" s="262"/>
      <c r="U152" s="262"/>
      <c r="V152" s="262"/>
      <c r="W152" s="262"/>
      <c r="X152" s="262"/>
      <c r="Y152" s="262"/>
      <c r="Z152" s="262"/>
      <c r="AA152" s="262"/>
      <c r="AB152" s="262"/>
      <c r="AC152" s="262"/>
      <c r="AD152" s="262"/>
      <c r="AE152" s="262"/>
      <c r="AF152" s="262"/>
      <c r="AG152" s="262"/>
      <c r="AH152" s="262"/>
      <c r="AI152" s="262"/>
      <c r="AJ152" s="262"/>
      <c r="AK152" s="262"/>
      <c r="AL152" s="262"/>
      <c r="AM152" s="262"/>
      <c r="AN152" s="262"/>
      <c r="AO152" s="262"/>
      <c r="AP152" s="262"/>
      <c r="AQ152" s="262"/>
      <c r="AR152" s="262"/>
      <c r="AS152" s="262"/>
      <c r="AT152" s="262"/>
      <c r="AU152" s="262"/>
      <c r="AV152" s="262"/>
      <c r="AW152" s="262"/>
      <c r="AX152" s="262"/>
      <c r="AY152" s="262"/>
      <c r="AZ152" s="262"/>
      <c r="BA152" s="262"/>
      <c r="BB152" s="262"/>
      <c r="BC152" s="262"/>
      <c r="BD152" s="262"/>
      <c r="BE152" s="262">
        <f t="shared" si="174"/>
        <v>0</v>
      </c>
      <c r="BF152" s="262"/>
      <c r="BG152" s="262"/>
      <c r="BH152" s="262"/>
      <c r="BI152" s="262"/>
      <c r="BJ152" s="262"/>
      <c r="BK152" s="262"/>
      <c r="BL152" s="262"/>
      <c r="BM152" s="262"/>
      <c r="BN152" s="262"/>
      <c r="BO152" s="262"/>
    </row>
    <row r="153" spans="1:67" s="151" customFormat="1" ht="16">
      <c r="A153" s="169"/>
      <c r="B153" s="189"/>
      <c r="C153" s="215"/>
      <c r="D153" s="273" t="str">
        <f>'2 - Detailed Costs'!F70</f>
        <v>Category</v>
      </c>
      <c r="E153" s="265">
        <f>IF(ISERROR('1 - Inputs'!$E$14-(((ROUNDDOWN('1 - Inputs'!$E$14/E131,0))*E131)+'1 - Inputs'!$E$37))=TRUE,0,'1 - Inputs'!$E$14-(((ROUNDDOWN('1 - Inputs'!$E$14/'6 - Analysis Years'!E131,0))*E131)+'1 - Inputs'!$E$37))</f>
        <v>0</v>
      </c>
      <c r="F153" s="266">
        <f t="shared" si="173"/>
        <v>0</v>
      </c>
      <c r="G153" s="262"/>
      <c r="H153" s="262"/>
      <c r="I153" s="262"/>
      <c r="J153" s="262"/>
      <c r="K153" s="262"/>
      <c r="L153" s="262"/>
      <c r="M153" s="262"/>
      <c r="N153" s="262"/>
      <c r="O153" s="262"/>
      <c r="P153" s="262"/>
      <c r="Q153" s="262"/>
      <c r="R153" s="262"/>
      <c r="S153" s="262"/>
      <c r="T153" s="262"/>
      <c r="U153" s="262"/>
      <c r="V153" s="262"/>
      <c r="W153" s="262"/>
      <c r="X153" s="262"/>
      <c r="Y153" s="262"/>
      <c r="Z153" s="262"/>
      <c r="AA153" s="262"/>
      <c r="AB153" s="262"/>
      <c r="AC153" s="262"/>
      <c r="AD153" s="262"/>
      <c r="AE153" s="262"/>
      <c r="AF153" s="262"/>
      <c r="AG153" s="262"/>
      <c r="AH153" s="262"/>
      <c r="AI153" s="262"/>
      <c r="AJ153" s="262"/>
      <c r="AK153" s="262"/>
      <c r="AL153" s="262"/>
      <c r="AM153" s="262"/>
      <c r="AN153" s="262"/>
      <c r="AO153" s="262"/>
      <c r="AP153" s="262"/>
      <c r="AQ153" s="262"/>
      <c r="AR153" s="262"/>
      <c r="AS153" s="262"/>
      <c r="AT153" s="262"/>
      <c r="AU153" s="262"/>
      <c r="AV153" s="262"/>
      <c r="AW153" s="262"/>
      <c r="AX153" s="262"/>
      <c r="AY153" s="262"/>
      <c r="AZ153" s="262"/>
      <c r="BA153" s="262"/>
      <c r="BB153" s="262"/>
      <c r="BC153" s="262"/>
      <c r="BD153" s="262"/>
      <c r="BE153" s="262">
        <f t="shared" si="174"/>
        <v>0</v>
      </c>
      <c r="BF153" s="262"/>
      <c r="BG153" s="262"/>
      <c r="BH153" s="262"/>
      <c r="BI153" s="262"/>
      <c r="BJ153" s="262"/>
      <c r="BK153" s="262"/>
      <c r="BL153" s="262"/>
      <c r="BM153" s="262"/>
      <c r="BN153" s="262"/>
      <c r="BO153" s="262"/>
    </row>
    <row r="154" spans="1:67" s="151" customFormat="1" ht="16">
      <c r="A154" s="169"/>
      <c r="B154" s="189"/>
      <c r="C154" s="215"/>
      <c r="D154" s="273" t="str">
        <f>'2 - Detailed Costs'!F71</f>
        <v>Category</v>
      </c>
      <c r="E154" s="265">
        <f>IF(ISERROR('1 - Inputs'!$E$14-(((ROUNDDOWN('1 - Inputs'!$E$14/E132,0))*E132)+'1 - Inputs'!$E$37))=TRUE,0,'1 - Inputs'!$E$14-(((ROUNDDOWN('1 - Inputs'!$E$14/'6 - Analysis Years'!E132,0))*E132)+'1 - Inputs'!$E$37))</f>
        <v>0</v>
      </c>
      <c r="F154" s="266">
        <f t="shared" si="173"/>
        <v>0</v>
      </c>
      <c r="G154" s="262"/>
      <c r="H154" s="262"/>
      <c r="I154" s="262"/>
      <c r="J154" s="262"/>
      <c r="K154" s="262"/>
      <c r="L154" s="262"/>
      <c r="M154" s="262"/>
      <c r="N154" s="262"/>
      <c r="O154" s="262"/>
      <c r="P154" s="262"/>
      <c r="Q154" s="262"/>
      <c r="R154" s="262"/>
      <c r="S154" s="262"/>
      <c r="T154" s="262"/>
      <c r="U154" s="262"/>
      <c r="V154" s="262"/>
      <c r="W154" s="262"/>
      <c r="X154" s="262"/>
      <c r="Y154" s="262"/>
      <c r="Z154" s="262"/>
      <c r="AA154" s="262"/>
      <c r="AB154" s="262"/>
      <c r="AC154" s="262"/>
      <c r="AD154" s="262"/>
      <c r="AE154" s="262"/>
      <c r="AF154" s="262"/>
      <c r="AG154" s="262"/>
      <c r="AH154" s="262"/>
      <c r="AI154" s="262"/>
      <c r="AJ154" s="262"/>
      <c r="AK154" s="262"/>
      <c r="AL154" s="262"/>
      <c r="AM154" s="262"/>
      <c r="AN154" s="262"/>
      <c r="AO154" s="262"/>
      <c r="AP154" s="262"/>
      <c r="AQ154" s="262"/>
      <c r="AR154" s="262"/>
      <c r="AS154" s="262"/>
      <c r="AT154" s="262"/>
      <c r="AU154" s="262"/>
      <c r="AV154" s="262"/>
      <c r="AW154" s="262"/>
      <c r="AX154" s="262"/>
      <c r="AY154" s="262"/>
      <c r="AZ154" s="262"/>
      <c r="BA154" s="262"/>
      <c r="BB154" s="262"/>
      <c r="BC154" s="262"/>
      <c r="BD154" s="262"/>
      <c r="BE154" s="262">
        <f t="shared" si="174"/>
        <v>0</v>
      </c>
      <c r="BF154" s="262"/>
      <c r="BG154" s="262"/>
      <c r="BH154" s="262"/>
      <c r="BI154" s="262"/>
      <c r="BJ154" s="262"/>
      <c r="BK154" s="262"/>
      <c r="BL154" s="262"/>
      <c r="BM154" s="262"/>
      <c r="BN154" s="262"/>
      <c r="BO154" s="262"/>
    </row>
    <row r="155" spans="1:67" s="151" customFormat="1" ht="16">
      <c r="A155" s="169"/>
      <c r="B155" s="189"/>
      <c r="C155" s="215"/>
      <c r="D155" s="274"/>
      <c r="E155" s="260"/>
      <c r="F155" s="240"/>
      <c r="G155" s="262"/>
      <c r="H155" s="262"/>
      <c r="I155" s="262"/>
      <c r="J155" s="262"/>
      <c r="K155" s="262"/>
      <c r="L155" s="262"/>
      <c r="M155" s="262"/>
      <c r="N155" s="262"/>
      <c r="O155" s="262"/>
      <c r="P155" s="262"/>
      <c r="Q155" s="262"/>
      <c r="R155" s="262"/>
      <c r="S155" s="262"/>
      <c r="T155" s="262"/>
      <c r="U155" s="262"/>
      <c r="V155" s="262"/>
      <c r="W155" s="262"/>
      <c r="X155" s="262"/>
      <c r="Y155" s="262"/>
      <c r="Z155" s="262"/>
      <c r="AA155" s="262"/>
      <c r="AB155" s="262"/>
      <c r="AC155" s="262"/>
      <c r="AD155" s="262"/>
      <c r="AE155" s="262"/>
      <c r="AF155" s="262"/>
      <c r="AG155" s="262"/>
      <c r="AH155" s="262"/>
      <c r="AI155" s="262"/>
      <c r="AJ155" s="262"/>
      <c r="AK155" s="262"/>
      <c r="AL155" s="262"/>
      <c r="AM155" s="262"/>
      <c r="AN155" s="262"/>
      <c r="AO155" s="262"/>
      <c r="AP155" s="262"/>
      <c r="AQ155" s="262"/>
      <c r="AR155" s="262"/>
      <c r="AS155" s="262"/>
      <c r="AT155" s="262"/>
      <c r="AU155" s="262"/>
      <c r="AV155" s="262"/>
      <c r="AW155" s="262"/>
      <c r="AX155" s="262"/>
      <c r="AY155" s="262"/>
      <c r="AZ155" s="262"/>
      <c r="BA155" s="262"/>
      <c r="BB155" s="262"/>
      <c r="BC155" s="262"/>
      <c r="BD155" s="262"/>
      <c r="BE155" s="262"/>
      <c r="BF155" s="262"/>
      <c r="BG155" s="262"/>
      <c r="BH155" s="262"/>
      <c r="BI155" s="262"/>
      <c r="BJ155" s="262"/>
      <c r="BK155" s="262"/>
      <c r="BL155" s="262"/>
      <c r="BM155" s="262"/>
      <c r="BN155" s="262"/>
      <c r="BO155" s="262"/>
    </row>
    <row r="156" spans="1:67" s="151" customFormat="1" ht="16">
      <c r="A156" s="169"/>
      <c r="B156" s="189"/>
      <c r="C156" s="215"/>
      <c r="D156" s="274"/>
      <c r="E156" s="260"/>
      <c r="F156" s="240"/>
      <c r="G156" s="262"/>
      <c r="H156" s="262"/>
      <c r="I156" s="262"/>
      <c r="J156" s="262"/>
      <c r="K156" s="262"/>
      <c r="L156" s="262"/>
      <c r="M156" s="262"/>
      <c r="N156" s="262"/>
      <c r="O156" s="262"/>
      <c r="P156" s="262"/>
      <c r="Q156" s="262"/>
      <c r="R156" s="262"/>
      <c r="S156" s="262"/>
      <c r="T156" s="262"/>
      <c r="U156" s="262"/>
      <c r="V156" s="262"/>
      <c r="W156" s="262"/>
      <c r="X156" s="262"/>
      <c r="Y156" s="262"/>
      <c r="Z156" s="262"/>
      <c r="AA156" s="262"/>
      <c r="AB156" s="262"/>
      <c r="AC156" s="262"/>
      <c r="AD156" s="262"/>
      <c r="AE156" s="262"/>
      <c r="AF156" s="262"/>
      <c r="AG156" s="262"/>
      <c r="AH156" s="262"/>
      <c r="AI156" s="262"/>
      <c r="AJ156" s="262"/>
      <c r="AK156" s="262"/>
      <c r="AL156" s="262"/>
      <c r="AM156" s="262"/>
      <c r="AN156" s="262"/>
      <c r="AO156" s="262"/>
      <c r="AP156" s="262"/>
      <c r="AQ156" s="262"/>
      <c r="AR156" s="262"/>
      <c r="AS156" s="262"/>
      <c r="AT156" s="262"/>
      <c r="AU156" s="262"/>
      <c r="AV156" s="262"/>
      <c r="AW156" s="262"/>
      <c r="AX156" s="262"/>
      <c r="AY156" s="262"/>
      <c r="AZ156" s="262"/>
      <c r="BA156" s="262"/>
      <c r="BB156" s="262"/>
      <c r="BC156" s="262"/>
      <c r="BD156" s="262"/>
      <c r="BE156" s="262"/>
      <c r="BF156" s="262"/>
      <c r="BG156" s="262"/>
      <c r="BH156" s="262"/>
      <c r="BI156" s="262"/>
      <c r="BJ156" s="262"/>
      <c r="BK156" s="262"/>
      <c r="BL156" s="262"/>
      <c r="BM156" s="262"/>
      <c r="BN156" s="262"/>
      <c r="BO156" s="262"/>
    </row>
    <row r="157" spans="1:67" s="151" customFormat="1" ht="16">
      <c r="A157" s="169"/>
      <c r="B157" s="189"/>
      <c r="C157" s="215"/>
      <c r="D157" s="274"/>
      <c r="E157" s="260"/>
      <c r="F157" s="240"/>
      <c r="G157" s="262"/>
      <c r="H157" s="262"/>
      <c r="I157" s="262"/>
      <c r="J157" s="262"/>
      <c r="K157" s="262"/>
      <c r="L157" s="262"/>
      <c r="M157" s="262"/>
      <c r="N157" s="262"/>
      <c r="O157" s="262"/>
      <c r="P157" s="262"/>
      <c r="Q157" s="262"/>
      <c r="R157" s="262"/>
      <c r="S157" s="262"/>
      <c r="T157" s="262"/>
      <c r="U157" s="262"/>
      <c r="V157" s="262"/>
      <c r="W157" s="262"/>
      <c r="X157" s="262"/>
      <c r="Y157" s="262"/>
      <c r="Z157" s="262"/>
      <c r="AA157" s="262"/>
      <c r="AB157" s="262"/>
      <c r="AC157" s="262"/>
      <c r="AD157" s="262"/>
      <c r="AE157" s="262"/>
      <c r="AF157" s="262"/>
      <c r="AG157" s="262"/>
      <c r="AH157" s="262"/>
      <c r="AI157" s="262"/>
      <c r="AJ157" s="262"/>
      <c r="AK157" s="262"/>
      <c r="AL157" s="262"/>
      <c r="AM157" s="262"/>
      <c r="AN157" s="262"/>
      <c r="AO157" s="262"/>
      <c r="AP157" s="262"/>
      <c r="AQ157" s="262"/>
      <c r="AR157" s="262"/>
      <c r="AS157" s="262"/>
      <c r="AT157" s="262"/>
      <c r="AU157" s="262"/>
      <c r="AV157" s="262"/>
      <c r="AW157" s="262"/>
      <c r="AX157" s="262"/>
      <c r="AY157" s="262"/>
      <c r="AZ157" s="262"/>
      <c r="BA157" s="262"/>
      <c r="BB157" s="262"/>
      <c r="BC157" s="262"/>
      <c r="BD157" s="262"/>
      <c r="BE157" s="262"/>
      <c r="BF157" s="262"/>
      <c r="BG157" s="262"/>
      <c r="BH157" s="262"/>
      <c r="BI157" s="262"/>
      <c r="BJ157" s="262"/>
      <c r="BK157" s="262"/>
      <c r="BL157" s="262"/>
      <c r="BM157" s="262"/>
      <c r="BN157" s="262"/>
      <c r="BO157" s="262"/>
    </row>
    <row r="158" spans="1:67" s="151" customFormat="1" ht="16">
      <c r="A158" s="169"/>
      <c r="B158" s="189"/>
      <c r="C158" s="215"/>
      <c r="D158" s="274"/>
      <c r="E158" s="260"/>
      <c r="F158" s="240"/>
      <c r="G158" s="262"/>
      <c r="H158" s="262"/>
      <c r="I158" s="262"/>
      <c r="J158" s="262"/>
      <c r="K158" s="262"/>
      <c r="L158" s="262"/>
      <c r="M158" s="262"/>
      <c r="N158" s="262"/>
      <c r="O158" s="262"/>
      <c r="P158" s="262"/>
      <c r="Q158" s="262"/>
      <c r="R158" s="262"/>
      <c r="S158" s="262"/>
      <c r="T158" s="262"/>
      <c r="U158" s="262"/>
      <c r="V158" s="262"/>
      <c r="W158" s="262"/>
      <c r="X158" s="262"/>
      <c r="Y158" s="262"/>
      <c r="Z158" s="262"/>
      <c r="AA158" s="262"/>
      <c r="AB158" s="262"/>
      <c r="AC158" s="262"/>
      <c r="AD158" s="262"/>
      <c r="AE158" s="262"/>
      <c r="AF158" s="262"/>
      <c r="AG158" s="262"/>
      <c r="AH158" s="262"/>
      <c r="AI158" s="262"/>
      <c r="AJ158" s="262"/>
      <c r="AK158" s="262"/>
      <c r="AL158" s="262"/>
      <c r="AM158" s="262"/>
      <c r="AN158" s="262"/>
      <c r="AO158" s="262"/>
      <c r="AP158" s="262"/>
      <c r="AQ158" s="262"/>
      <c r="AR158" s="262"/>
      <c r="AS158" s="262"/>
      <c r="AT158" s="262"/>
      <c r="AU158" s="262"/>
      <c r="AV158" s="262"/>
      <c r="AW158" s="262"/>
      <c r="AX158" s="262"/>
      <c r="AY158" s="262"/>
      <c r="AZ158" s="262"/>
      <c r="BA158" s="262"/>
      <c r="BB158" s="262"/>
      <c r="BC158" s="262"/>
      <c r="BD158" s="262"/>
      <c r="BE158" s="262"/>
      <c r="BF158" s="262"/>
      <c r="BG158" s="262"/>
      <c r="BH158" s="262"/>
      <c r="BI158" s="262"/>
      <c r="BJ158" s="262"/>
      <c r="BK158" s="262"/>
      <c r="BL158" s="262"/>
      <c r="BM158" s="262"/>
      <c r="BN158" s="262"/>
      <c r="BO158" s="262"/>
    </row>
    <row r="159" spans="1:67" s="151" customFormat="1" ht="16">
      <c r="A159" s="169"/>
      <c r="B159" s="189"/>
      <c r="C159" s="215"/>
      <c r="D159" s="274"/>
      <c r="E159" s="260"/>
      <c r="F159" s="240"/>
      <c r="G159" s="262"/>
      <c r="H159" s="262"/>
      <c r="I159" s="262"/>
      <c r="J159" s="262"/>
      <c r="K159" s="262"/>
      <c r="L159" s="262"/>
      <c r="M159" s="262"/>
      <c r="N159" s="262"/>
      <c r="O159" s="262"/>
      <c r="P159" s="262"/>
      <c r="Q159" s="262"/>
      <c r="R159" s="262"/>
      <c r="S159" s="262"/>
      <c r="T159" s="262"/>
      <c r="U159" s="262"/>
      <c r="V159" s="262"/>
      <c r="W159" s="262"/>
      <c r="X159" s="262"/>
      <c r="Y159" s="262"/>
      <c r="Z159" s="262"/>
      <c r="AA159" s="262"/>
      <c r="AB159" s="262"/>
      <c r="AC159" s="262"/>
      <c r="AD159" s="262"/>
      <c r="AE159" s="262"/>
      <c r="AF159" s="262"/>
      <c r="AG159" s="262"/>
      <c r="AH159" s="262"/>
      <c r="AI159" s="262"/>
      <c r="AJ159" s="262"/>
      <c r="AK159" s="262"/>
      <c r="AL159" s="262"/>
      <c r="AM159" s="262"/>
      <c r="AN159" s="262"/>
      <c r="AO159" s="262"/>
      <c r="AP159" s="262"/>
      <c r="AQ159" s="262"/>
      <c r="AR159" s="262"/>
      <c r="AS159" s="262"/>
      <c r="AT159" s="262"/>
      <c r="AU159" s="262"/>
      <c r="AV159" s="262"/>
      <c r="AW159" s="262"/>
      <c r="AX159" s="262"/>
      <c r="AY159" s="262"/>
      <c r="AZ159" s="262"/>
      <c r="BA159" s="262"/>
      <c r="BB159" s="262"/>
      <c r="BC159" s="262"/>
      <c r="BD159" s="262"/>
      <c r="BE159" s="262"/>
      <c r="BF159" s="262"/>
      <c r="BG159" s="262"/>
      <c r="BH159" s="262"/>
      <c r="BI159" s="262"/>
      <c r="BJ159" s="262"/>
      <c r="BK159" s="262"/>
      <c r="BL159" s="262"/>
      <c r="BM159" s="262"/>
      <c r="BN159" s="262"/>
      <c r="BO159" s="262"/>
    </row>
    <row r="160" spans="1:67" s="151" customFormat="1" ht="16">
      <c r="A160" s="169"/>
      <c r="B160" s="189"/>
      <c r="C160" s="215"/>
      <c r="D160" s="274"/>
      <c r="E160" s="260"/>
      <c r="F160" s="240"/>
      <c r="G160" s="262"/>
      <c r="H160" s="262"/>
      <c r="I160" s="262"/>
      <c r="J160" s="262"/>
      <c r="K160" s="262"/>
      <c r="L160" s="262"/>
      <c r="M160" s="262"/>
      <c r="N160" s="262"/>
      <c r="O160" s="262"/>
      <c r="P160" s="262"/>
      <c r="Q160" s="262"/>
      <c r="R160" s="262"/>
      <c r="S160" s="262"/>
      <c r="T160" s="262"/>
      <c r="U160" s="262"/>
      <c r="V160" s="262"/>
      <c r="W160" s="262"/>
      <c r="X160" s="262"/>
      <c r="Y160" s="262"/>
      <c r="Z160" s="262"/>
      <c r="AA160" s="262"/>
      <c r="AB160" s="262"/>
      <c r="AC160" s="262"/>
      <c r="AD160" s="262"/>
      <c r="AE160" s="262"/>
      <c r="AF160" s="262"/>
      <c r="AG160" s="262"/>
      <c r="AH160" s="262"/>
      <c r="AI160" s="262"/>
      <c r="AJ160" s="262"/>
      <c r="AK160" s="262"/>
      <c r="AL160" s="262"/>
      <c r="AM160" s="262"/>
      <c r="AN160" s="262"/>
      <c r="AO160" s="262"/>
      <c r="AP160" s="262"/>
      <c r="AQ160" s="262"/>
      <c r="AR160" s="262"/>
      <c r="AS160" s="262"/>
      <c r="AT160" s="262"/>
      <c r="AU160" s="262"/>
      <c r="AV160" s="262"/>
      <c r="AW160" s="262"/>
      <c r="AX160" s="262"/>
      <c r="AY160" s="262"/>
      <c r="AZ160" s="262"/>
      <c r="BA160" s="262"/>
      <c r="BB160" s="262"/>
      <c r="BC160" s="262"/>
      <c r="BD160" s="262"/>
      <c r="BE160" s="262"/>
      <c r="BF160" s="262"/>
      <c r="BG160" s="262"/>
      <c r="BH160" s="262"/>
      <c r="BI160" s="262"/>
      <c r="BJ160" s="262"/>
      <c r="BK160" s="262"/>
      <c r="BL160" s="262"/>
      <c r="BM160" s="262"/>
      <c r="BN160" s="262"/>
      <c r="BO160" s="262"/>
    </row>
    <row r="161" spans="1:67" s="151" customFormat="1" ht="16">
      <c r="A161" s="169"/>
      <c r="B161" s="189"/>
      <c r="C161" s="215"/>
      <c r="D161" s="274"/>
      <c r="E161" s="260"/>
      <c r="F161" s="240"/>
      <c r="G161" s="262"/>
      <c r="H161" s="262"/>
      <c r="I161" s="262"/>
      <c r="J161" s="262"/>
      <c r="K161" s="262"/>
      <c r="L161" s="262"/>
      <c r="M161" s="262"/>
      <c r="N161" s="262"/>
      <c r="O161" s="262"/>
      <c r="P161" s="262"/>
      <c r="Q161" s="262"/>
      <c r="R161" s="262"/>
      <c r="S161" s="262"/>
      <c r="T161" s="262"/>
      <c r="U161" s="262"/>
      <c r="V161" s="262"/>
      <c r="W161" s="262"/>
      <c r="X161" s="262"/>
      <c r="Y161" s="262"/>
      <c r="Z161" s="262"/>
      <c r="AA161" s="262"/>
      <c r="AB161" s="262"/>
      <c r="AC161" s="262"/>
      <c r="AD161" s="262"/>
      <c r="AE161" s="262"/>
      <c r="AF161" s="262"/>
      <c r="AG161" s="262"/>
      <c r="AH161" s="262"/>
      <c r="AI161" s="262"/>
      <c r="AJ161" s="262"/>
      <c r="AK161" s="262"/>
      <c r="AL161" s="262"/>
      <c r="AM161" s="262"/>
      <c r="AN161" s="262"/>
      <c r="AO161" s="262"/>
      <c r="AP161" s="262"/>
      <c r="AQ161" s="262"/>
      <c r="AR161" s="262"/>
      <c r="AS161" s="262"/>
      <c r="AT161" s="262"/>
      <c r="AU161" s="262"/>
      <c r="AV161" s="262"/>
      <c r="AW161" s="262"/>
      <c r="AX161" s="262"/>
      <c r="AY161" s="262"/>
      <c r="AZ161" s="262"/>
      <c r="BA161" s="262"/>
      <c r="BB161" s="262"/>
      <c r="BC161" s="262"/>
      <c r="BD161" s="262"/>
      <c r="BE161" s="262"/>
      <c r="BF161" s="262"/>
      <c r="BG161" s="262"/>
      <c r="BH161" s="262"/>
      <c r="BI161" s="262"/>
      <c r="BJ161" s="262"/>
      <c r="BK161" s="262"/>
      <c r="BL161" s="262"/>
      <c r="BM161" s="262"/>
      <c r="BN161" s="262"/>
      <c r="BO161" s="262"/>
    </row>
    <row r="162" spans="1:67" s="151" customFormat="1" ht="16">
      <c r="A162" s="169"/>
      <c r="B162" s="189"/>
      <c r="C162" s="215"/>
      <c r="D162" s="274"/>
      <c r="E162" s="260"/>
      <c r="F162" s="240"/>
      <c r="G162" s="262"/>
      <c r="H162" s="262"/>
      <c r="I162" s="262"/>
      <c r="J162" s="262"/>
      <c r="K162" s="262"/>
      <c r="L162" s="262"/>
      <c r="M162" s="262"/>
      <c r="N162" s="262"/>
      <c r="O162" s="262"/>
      <c r="P162" s="262"/>
      <c r="Q162" s="262"/>
      <c r="R162" s="262"/>
      <c r="S162" s="262"/>
      <c r="T162" s="262"/>
      <c r="U162" s="262"/>
      <c r="V162" s="262"/>
      <c r="W162" s="262"/>
      <c r="X162" s="262"/>
      <c r="Y162" s="262"/>
      <c r="Z162" s="262"/>
      <c r="AA162" s="262"/>
      <c r="AB162" s="262"/>
      <c r="AC162" s="262"/>
      <c r="AD162" s="262"/>
      <c r="AE162" s="262"/>
      <c r="AF162" s="262"/>
      <c r="AG162" s="262"/>
      <c r="AH162" s="262"/>
      <c r="AI162" s="262"/>
      <c r="AJ162" s="262"/>
      <c r="AK162" s="262"/>
      <c r="AL162" s="262"/>
      <c r="AM162" s="262"/>
      <c r="AN162" s="262"/>
      <c r="AO162" s="262"/>
      <c r="AP162" s="262"/>
      <c r="AQ162" s="262"/>
      <c r="AR162" s="262"/>
      <c r="AS162" s="262"/>
      <c r="AT162" s="262"/>
      <c r="AU162" s="262"/>
      <c r="AV162" s="262"/>
      <c r="AW162" s="262"/>
      <c r="AX162" s="262"/>
      <c r="AY162" s="262"/>
      <c r="AZ162" s="262"/>
      <c r="BA162" s="262"/>
      <c r="BB162" s="262"/>
      <c r="BC162" s="262"/>
      <c r="BD162" s="262"/>
      <c r="BE162" s="262"/>
      <c r="BF162" s="262"/>
      <c r="BG162" s="262"/>
      <c r="BH162" s="262"/>
      <c r="BI162" s="262"/>
      <c r="BJ162" s="262"/>
      <c r="BK162" s="262"/>
      <c r="BL162" s="262"/>
      <c r="BM162" s="262"/>
      <c r="BN162" s="262"/>
      <c r="BO162" s="262"/>
    </row>
    <row r="163" spans="1:67" s="151" customFormat="1" ht="16">
      <c r="A163" s="169"/>
      <c r="B163" s="189"/>
      <c r="C163" s="215"/>
      <c r="D163" s="274"/>
      <c r="E163" s="260"/>
      <c r="F163" s="240"/>
      <c r="G163" s="262"/>
      <c r="H163" s="262"/>
      <c r="I163" s="262"/>
      <c r="J163" s="262"/>
      <c r="K163" s="262"/>
      <c r="L163" s="262"/>
      <c r="M163" s="262"/>
      <c r="N163" s="262"/>
      <c r="O163" s="262"/>
      <c r="P163" s="262"/>
      <c r="Q163" s="262"/>
      <c r="R163" s="262"/>
      <c r="S163" s="262"/>
      <c r="T163" s="262"/>
      <c r="U163" s="262"/>
      <c r="V163" s="262"/>
      <c r="W163" s="262"/>
      <c r="X163" s="262"/>
      <c r="Y163" s="262"/>
      <c r="Z163" s="262"/>
      <c r="AA163" s="262"/>
      <c r="AB163" s="262"/>
      <c r="AC163" s="262"/>
      <c r="AD163" s="262"/>
      <c r="AE163" s="262"/>
      <c r="AF163" s="262"/>
      <c r="AG163" s="262"/>
      <c r="AH163" s="262"/>
      <c r="AI163" s="262"/>
      <c r="AJ163" s="262"/>
      <c r="AK163" s="262"/>
      <c r="AL163" s="262"/>
      <c r="AM163" s="262"/>
      <c r="AN163" s="262"/>
      <c r="AO163" s="262"/>
      <c r="AP163" s="262"/>
      <c r="AQ163" s="262"/>
      <c r="AR163" s="262"/>
      <c r="AS163" s="262"/>
      <c r="AT163" s="262"/>
      <c r="AU163" s="262"/>
      <c r="AV163" s="262"/>
      <c r="AW163" s="262"/>
      <c r="AX163" s="262"/>
      <c r="AY163" s="262"/>
      <c r="AZ163" s="262"/>
      <c r="BA163" s="262"/>
      <c r="BB163" s="262"/>
      <c r="BC163" s="262"/>
      <c r="BD163" s="262"/>
      <c r="BE163" s="262"/>
      <c r="BF163" s="262"/>
      <c r="BG163" s="262"/>
      <c r="BH163" s="262"/>
      <c r="BI163" s="262"/>
      <c r="BJ163" s="262"/>
      <c r="BK163" s="262"/>
      <c r="BL163" s="262"/>
      <c r="BM163" s="262"/>
      <c r="BN163" s="262"/>
      <c r="BO163" s="262"/>
    </row>
    <row r="164" spans="1:67" s="151" customFormat="1" ht="16">
      <c r="A164" s="169"/>
      <c r="B164" s="189"/>
      <c r="C164" s="215"/>
      <c r="D164" s="232"/>
      <c r="E164" s="260"/>
      <c r="F164" s="240"/>
      <c r="G164" s="262"/>
      <c r="H164" s="262"/>
      <c r="I164" s="262"/>
      <c r="J164" s="262"/>
      <c r="K164" s="262"/>
      <c r="L164" s="262"/>
      <c r="M164" s="262"/>
      <c r="N164" s="262"/>
      <c r="O164" s="262"/>
      <c r="P164" s="262"/>
      <c r="Q164" s="262"/>
      <c r="R164" s="262"/>
      <c r="S164" s="262"/>
      <c r="T164" s="262"/>
      <c r="U164" s="262"/>
      <c r="V164" s="262"/>
      <c r="W164" s="262"/>
      <c r="X164" s="262"/>
      <c r="Y164" s="262"/>
      <c r="Z164" s="262"/>
      <c r="AA164" s="262"/>
      <c r="AB164" s="262"/>
      <c r="AC164" s="262"/>
      <c r="AD164" s="262"/>
      <c r="AE164" s="262"/>
      <c r="AF164" s="262"/>
      <c r="AG164" s="262"/>
      <c r="AH164" s="262"/>
      <c r="AI164" s="262"/>
      <c r="AJ164" s="262"/>
      <c r="AK164" s="262"/>
      <c r="AL164" s="262"/>
      <c r="AM164" s="262"/>
      <c r="AN164" s="262"/>
      <c r="AO164" s="262"/>
      <c r="AP164" s="262"/>
      <c r="AQ164" s="262"/>
      <c r="AR164" s="262"/>
      <c r="AS164" s="262"/>
      <c r="AT164" s="262"/>
      <c r="AU164" s="262"/>
      <c r="AV164" s="262"/>
      <c r="AW164" s="262"/>
      <c r="AX164" s="262"/>
      <c r="AY164" s="262"/>
      <c r="AZ164" s="262"/>
      <c r="BA164" s="262"/>
      <c r="BB164" s="262"/>
      <c r="BC164" s="262"/>
      <c r="BD164" s="262"/>
      <c r="BE164" s="262"/>
      <c r="BF164" s="262"/>
      <c r="BG164" s="262"/>
      <c r="BH164" s="262"/>
      <c r="BI164" s="262"/>
      <c r="BJ164" s="262"/>
      <c r="BK164" s="262"/>
      <c r="BL164" s="262"/>
      <c r="BM164" s="262"/>
      <c r="BN164" s="262"/>
      <c r="BO164" s="262"/>
    </row>
    <row r="165" spans="1:67" s="151" customFormat="1" ht="16">
      <c r="A165" s="169"/>
      <c r="B165" s="173" t="str">
        <f>altern4</f>
        <v>Name of Alternative 4</v>
      </c>
      <c r="C165" s="173"/>
      <c r="D165" s="173"/>
      <c r="E165" s="173"/>
      <c r="F165" s="224"/>
      <c r="G165" s="173"/>
      <c r="H165" s="173"/>
      <c r="I165" s="173"/>
      <c r="J165" s="173"/>
      <c r="K165" s="173"/>
      <c r="L165" s="173"/>
      <c r="M165" s="173"/>
      <c r="N165" s="173"/>
      <c r="O165" s="173"/>
      <c r="P165" s="173"/>
      <c r="Q165" s="173"/>
      <c r="R165" s="173"/>
      <c r="S165" s="173"/>
      <c r="T165" s="173"/>
      <c r="U165" s="173"/>
      <c r="V165" s="173"/>
      <c r="W165" s="173"/>
      <c r="X165" s="173"/>
      <c r="Y165" s="173"/>
      <c r="Z165" s="173"/>
      <c r="AA165" s="173"/>
      <c r="AB165" s="173"/>
      <c r="AC165" s="173"/>
      <c r="AD165" s="173"/>
      <c r="AE165" s="173"/>
      <c r="AF165" s="173"/>
      <c r="AG165" s="173"/>
      <c r="AH165" s="173"/>
      <c r="AI165" s="173"/>
      <c r="AJ165" s="173"/>
      <c r="AK165" s="173"/>
      <c r="AL165" s="173"/>
      <c r="AM165" s="173"/>
      <c r="AN165" s="173"/>
      <c r="AO165" s="173"/>
      <c r="AP165" s="173"/>
      <c r="AQ165" s="173"/>
      <c r="AR165" s="173"/>
      <c r="AS165" s="173"/>
      <c r="AT165" s="173"/>
      <c r="AU165" s="173"/>
      <c r="AV165" s="173"/>
      <c r="AW165" s="173"/>
      <c r="AX165" s="173"/>
      <c r="AY165" s="173"/>
      <c r="AZ165" s="173"/>
      <c r="BA165" s="173"/>
      <c r="BB165" s="173"/>
      <c r="BC165" s="173"/>
      <c r="BD165" s="173"/>
      <c r="BE165" s="173"/>
      <c r="BF165" s="173"/>
      <c r="BG165" s="173"/>
      <c r="BH165" s="173"/>
      <c r="BI165" s="173"/>
      <c r="BJ165" s="173"/>
      <c r="BK165" s="173"/>
      <c r="BL165" s="173"/>
      <c r="BM165" s="173"/>
      <c r="BN165" s="173"/>
      <c r="BO165" s="173"/>
    </row>
    <row r="166" spans="1:67" s="151" customFormat="1" ht="16">
      <c r="A166" s="169"/>
      <c r="B166" s="189"/>
      <c r="C166" s="215"/>
      <c r="D166" s="232"/>
      <c r="E166" s="232"/>
      <c r="F166" s="239"/>
      <c r="G166" s="223"/>
      <c r="H166" s="268"/>
      <c r="I166" s="268"/>
      <c r="J166" s="268"/>
      <c r="K166" s="268"/>
      <c r="L166" s="268"/>
      <c r="M166" s="268"/>
      <c r="N166" s="268"/>
      <c r="O166" s="268"/>
      <c r="P166" s="268"/>
      <c r="Q166" s="268"/>
      <c r="R166" s="268"/>
      <c r="S166" s="268"/>
      <c r="T166" s="268"/>
      <c r="U166" s="268"/>
      <c r="V166" s="268"/>
      <c r="W166" s="268"/>
      <c r="X166" s="268"/>
      <c r="Y166" s="268"/>
      <c r="Z166" s="268"/>
      <c r="AA166" s="268"/>
      <c r="AB166" s="268"/>
      <c r="AC166" s="268"/>
      <c r="AD166" s="268"/>
      <c r="AE166" s="268"/>
      <c r="AF166" s="268"/>
      <c r="AG166" s="268"/>
      <c r="AH166" s="268"/>
      <c r="AI166" s="268"/>
      <c r="AJ166" s="268"/>
      <c r="AK166" s="268"/>
      <c r="AL166" s="268"/>
      <c r="AM166" s="268"/>
      <c r="AN166" s="268"/>
      <c r="AO166" s="268"/>
      <c r="AP166" s="268"/>
      <c r="AQ166" s="268"/>
      <c r="AR166" s="268"/>
      <c r="AS166" s="268"/>
      <c r="AT166" s="268"/>
      <c r="AU166" s="268"/>
      <c r="AV166" s="268"/>
      <c r="AW166" s="268"/>
      <c r="AX166" s="268"/>
      <c r="AY166" s="268"/>
      <c r="AZ166" s="268"/>
      <c r="BA166" s="268"/>
      <c r="BB166" s="268"/>
      <c r="BC166" s="268"/>
      <c r="BD166" s="268"/>
      <c r="BE166" s="268"/>
      <c r="BF166" s="268"/>
      <c r="BG166" s="268"/>
      <c r="BH166" s="268"/>
      <c r="BI166" s="268"/>
      <c r="BJ166" s="268"/>
      <c r="BK166" s="268"/>
      <c r="BL166" s="268"/>
      <c r="BM166" s="268"/>
      <c r="BN166" s="268"/>
      <c r="BO166" s="268"/>
    </row>
    <row r="167" spans="1:67" s="151" customFormat="1" ht="16">
      <c r="A167" s="169"/>
      <c r="C167" s="151" t="s">
        <v>28</v>
      </c>
      <c r="D167" s="154"/>
      <c r="E167" s="154"/>
      <c r="F167" s="240"/>
      <c r="H167" s="151">
        <f>IF(H9&lt;=Baseyear+'1 - Inputs'!$E$44-1,1,0)</f>
        <v>0</v>
      </c>
      <c r="I167" s="151">
        <f>IF(I9&lt;=Baseyear+'1 - Inputs'!$E$44-1,1,0)</f>
        <v>0</v>
      </c>
      <c r="J167" s="151">
        <f>IF(J9&lt;=Baseyear+'1 - Inputs'!$E$44-1,1,0)</f>
        <v>0</v>
      </c>
      <c r="K167" s="151">
        <f>IF(K9&lt;=Baseyear+'1 - Inputs'!$E$44-1,1,0)</f>
        <v>0</v>
      </c>
      <c r="L167" s="151">
        <f>IF(L9&lt;=Baseyear+'1 - Inputs'!$E$44-1,1,0)</f>
        <v>0</v>
      </c>
      <c r="M167" s="151">
        <f>IF(M9&lt;=Baseyear+'1 - Inputs'!$E$44-1,1,0)</f>
        <v>0</v>
      </c>
      <c r="N167" s="151">
        <f>IF(N9&lt;=Baseyear+'1 - Inputs'!$E$44-1,1,0)</f>
        <v>0</v>
      </c>
      <c r="O167" s="151">
        <f>IF(O9&lt;=Baseyear+'1 - Inputs'!$E$44-1,1,0)</f>
        <v>0</v>
      </c>
      <c r="P167" s="151">
        <f>IF(P9&lt;=Baseyear+'1 - Inputs'!$E$44-1,1,0)</f>
        <v>0</v>
      </c>
      <c r="Q167" s="151">
        <f>IF(Q9&lt;=Baseyear+'1 - Inputs'!$E$44-1,1,0)</f>
        <v>0</v>
      </c>
      <c r="R167" s="151">
        <f>IF(R9&lt;=Baseyear+'1 - Inputs'!$E$44-1,1,0)</f>
        <v>0</v>
      </c>
      <c r="S167" s="151">
        <f>IF(S9&lt;=Baseyear+'1 - Inputs'!$E$44-1,1,0)</f>
        <v>0</v>
      </c>
      <c r="T167" s="151">
        <f>IF(T9&lt;=Baseyear+'1 - Inputs'!$E$44-1,1,0)</f>
        <v>0</v>
      </c>
      <c r="U167" s="151">
        <f>IF(U9&lt;=Baseyear+'1 - Inputs'!$E$44-1,1,0)</f>
        <v>0</v>
      </c>
      <c r="V167" s="151">
        <f>IF(V9&lt;=Baseyear+'1 - Inputs'!$E$44-1,1,0)</f>
        <v>0</v>
      </c>
      <c r="W167" s="151">
        <f>IF(W9&lt;=Baseyear+'1 - Inputs'!$E$44-1,1,0)</f>
        <v>0</v>
      </c>
      <c r="X167" s="151">
        <f>IF(X9&lt;=Baseyear+'1 - Inputs'!$E$44-1,1,0)</f>
        <v>0</v>
      </c>
      <c r="Y167" s="151">
        <f>IF(Y9&lt;=Baseyear+'1 - Inputs'!$E$44-1,1,0)</f>
        <v>0</v>
      </c>
      <c r="Z167" s="151">
        <f>IF(Z9&lt;=Baseyear+'1 - Inputs'!$E$44-1,1,0)</f>
        <v>0</v>
      </c>
      <c r="AA167" s="151">
        <f>IF(AA9&lt;=Baseyear+'1 - Inputs'!$E$44-1,1,0)</f>
        <v>0</v>
      </c>
      <c r="AB167" s="151">
        <f>IF(AB9&lt;=Baseyear+'1 - Inputs'!$E$44-1,1,0)</f>
        <v>0</v>
      </c>
      <c r="AC167" s="151">
        <f>IF(AC9&lt;=Baseyear+'1 - Inputs'!$E$44-1,1,0)</f>
        <v>0</v>
      </c>
      <c r="AD167" s="151">
        <f>IF(AD9&lt;=Baseyear+'1 - Inputs'!$E$44-1,1,0)</f>
        <v>0</v>
      </c>
      <c r="AE167" s="151">
        <f>IF(AE9&lt;=Baseyear+'1 - Inputs'!$E$44-1,1,0)</f>
        <v>0</v>
      </c>
      <c r="AF167" s="151">
        <f>IF(AF9&lt;=Baseyear+'1 - Inputs'!$E$44-1,1,0)</f>
        <v>0</v>
      </c>
      <c r="AG167" s="151">
        <f>IF(AG9&lt;=Baseyear+'1 - Inputs'!$E$44-1,1,0)</f>
        <v>0</v>
      </c>
      <c r="AH167" s="151">
        <f>IF(AH9&lt;=Baseyear+'1 - Inputs'!$E$44-1,1,0)</f>
        <v>0</v>
      </c>
      <c r="AI167" s="151">
        <f>IF(AI9&lt;=Baseyear+'1 - Inputs'!$E$44-1,1,0)</f>
        <v>0</v>
      </c>
      <c r="AJ167" s="151">
        <f>IF(AJ9&lt;=Baseyear+'1 - Inputs'!$E$44-1,1,0)</f>
        <v>0</v>
      </c>
      <c r="AK167" s="151">
        <f>IF(AK9&lt;=Baseyear+'1 - Inputs'!$E$44-1,1,0)</f>
        <v>0</v>
      </c>
      <c r="AL167" s="151">
        <f>IF(AL9&lt;=Baseyear+'1 - Inputs'!$E$44-1,1,0)</f>
        <v>0</v>
      </c>
      <c r="AM167" s="151">
        <f>IF(AM9&lt;=Baseyear+'1 - Inputs'!$E$44-1,1,0)</f>
        <v>0</v>
      </c>
      <c r="AN167" s="151">
        <f>IF(AN9&lt;=Baseyear+'1 - Inputs'!$E$44-1,1,0)</f>
        <v>0</v>
      </c>
      <c r="AO167" s="151">
        <f>IF(AO9&lt;=Baseyear+'1 - Inputs'!$E$44-1,1,0)</f>
        <v>0</v>
      </c>
      <c r="AP167" s="151">
        <f>IF(AP9&lt;=Baseyear+'1 - Inputs'!$E$44-1,1,0)</f>
        <v>0</v>
      </c>
      <c r="AQ167" s="151">
        <f>IF(AQ9&lt;=Baseyear+'1 - Inputs'!$E$44-1,1,0)</f>
        <v>0</v>
      </c>
      <c r="AR167" s="151">
        <f>IF(AR9&lt;=Baseyear+'1 - Inputs'!$E$44-1,1,0)</f>
        <v>0</v>
      </c>
      <c r="AS167" s="151">
        <f>IF(AS9&lt;=Baseyear+'1 - Inputs'!$E$44-1,1,0)</f>
        <v>0</v>
      </c>
      <c r="AT167" s="151">
        <f>IF(AT9&lt;=Baseyear+'1 - Inputs'!$E$44-1,1,0)</f>
        <v>0</v>
      </c>
      <c r="AU167" s="151">
        <f>IF(AU9&lt;=Baseyear+'1 - Inputs'!$E$44-1,1,0)</f>
        <v>0</v>
      </c>
      <c r="AV167" s="151">
        <f>IF(AV9&lt;=Baseyear+'1 - Inputs'!$E$44-1,1,0)</f>
        <v>0</v>
      </c>
      <c r="AW167" s="151">
        <f>IF(AW9&lt;=Baseyear+'1 - Inputs'!$E$44-1,1,0)</f>
        <v>0</v>
      </c>
      <c r="AX167" s="151">
        <f>IF(AX9&lt;=Baseyear+'1 - Inputs'!$E$44-1,1,0)</f>
        <v>0</v>
      </c>
      <c r="AY167" s="151">
        <f>IF(AY9&lt;=Baseyear+'1 - Inputs'!$E$44-1,1,0)</f>
        <v>0</v>
      </c>
      <c r="AZ167" s="151">
        <f>IF(AZ9&lt;=Baseyear+'1 - Inputs'!$E$44-1,1,0)</f>
        <v>0</v>
      </c>
      <c r="BA167" s="151">
        <f>IF(BA9&lt;=Baseyear+'1 - Inputs'!$E$44-1,1,0)</f>
        <v>0</v>
      </c>
      <c r="BB167" s="151">
        <f>IF(BB9&lt;=Baseyear+'1 - Inputs'!$E$44-1,1,0)</f>
        <v>0</v>
      </c>
      <c r="BC167" s="151">
        <f>IF(BC9&lt;=Baseyear+'1 - Inputs'!$E$44-1,1,0)</f>
        <v>0</v>
      </c>
      <c r="BD167" s="151">
        <f>IF(BD9&lt;=Baseyear+'1 - Inputs'!$E$44-1,1,0)</f>
        <v>0</v>
      </c>
      <c r="BE167" s="151">
        <f>IF(BE9&lt;=Baseyear+'1 - Inputs'!$E$44-1,1,0)</f>
        <v>0</v>
      </c>
    </row>
    <row r="168" spans="1:67" s="151" customFormat="1" ht="16">
      <c r="A168" s="169"/>
      <c r="C168" s="151" t="s">
        <v>45</v>
      </c>
      <c r="D168" s="154"/>
      <c r="E168" s="154"/>
      <c r="F168" s="240"/>
      <c r="H168" s="151">
        <f>IF(H167=0,1,0)</f>
        <v>1</v>
      </c>
      <c r="I168" s="151">
        <f t="shared" ref="I168:BE168" si="175">IF(H167=0,1,0)</f>
        <v>1</v>
      </c>
      <c r="J168" s="151">
        <f t="shared" si="175"/>
        <v>1</v>
      </c>
      <c r="K168" s="151">
        <f t="shared" si="175"/>
        <v>1</v>
      </c>
      <c r="L168" s="151">
        <f t="shared" si="175"/>
        <v>1</v>
      </c>
      <c r="M168" s="151">
        <f t="shared" si="175"/>
        <v>1</v>
      </c>
      <c r="N168" s="151">
        <f t="shared" si="175"/>
        <v>1</v>
      </c>
      <c r="O168" s="151">
        <f t="shared" si="175"/>
        <v>1</v>
      </c>
      <c r="P168" s="151">
        <f t="shared" si="175"/>
        <v>1</v>
      </c>
      <c r="Q168" s="151">
        <f t="shared" si="175"/>
        <v>1</v>
      </c>
      <c r="R168" s="151">
        <f t="shared" si="175"/>
        <v>1</v>
      </c>
      <c r="S168" s="151">
        <f t="shared" si="175"/>
        <v>1</v>
      </c>
      <c r="T168" s="151">
        <f t="shared" si="175"/>
        <v>1</v>
      </c>
      <c r="U168" s="151">
        <f t="shared" si="175"/>
        <v>1</v>
      </c>
      <c r="V168" s="151">
        <f t="shared" si="175"/>
        <v>1</v>
      </c>
      <c r="W168" s="151">
        <f t="shared" si="175"/>
        <v>1</v>
      </c>
      <c r="X168" s="151">
        <f t="shared" si="175"/>
        <v>1</v>
      </c>
      <c r="Y168" s="151">
        <f t="shared" si="175"/>
        <v>1</v>
      </c>
      <c r="Z168" s="151">
        <f t="shared" si="175"/>
        <v>1</v>
      </c>
      <c r="AA168" s="151">
        <f t="shared" si="175"/>
        <v>1</v>
      </c>
      <c r="AB168" s="151">
        <f t="shared" si="175"/>
        <v>1</v>
      </c>
      <c r="AC168" s="151">
        <f t="shared" si="175"/>
        <v>1</v>
      </c>
      <c r="AD168" s="151">
        <f t="shared" si="175"/>
        <v>1</v>
      </c>
      <c r="AE168" s="151">
        <f t="shared" si="175"/>
        <v>1</v>
      </c>
      <c r="AF168" s="151">
        <f t="shared" si="175"/>
        <v>1</v>
      </c>
      <c r="AG168" s="151">
        <f t="shared" si="175"/>
        <v>1</v>
      </c>
      <c r="AH168" s="151">
        <f t="shared" si="175"/>
        <v>1</v>
      </c>
      <c r="AI168" s="151">
        <f t="shared" si="175"/>
        <v>1</v>
      </c>
      <c r="AJ168" s="151">
        <f t="shared" si="175"/>
        <v>1</v>
      </c>
      <c r="AK168" s="151">
        <f t="shared" si="175"/>
        <v>1</v>
      </c>
      <c r="AL168" s="151">
        <f t="shared" si="175"/>
        <v>1</v>
      </c>
      <c r="AM168" s="151">
        <f t="shared" si="175"/>
        <v>1</v>
      </c>
      <c r="AN168" s="151">
        <f t="shared" si="175"/>
        <v>1</v>
      </c>
      <c r="AO168" s="151">
        <f t="shared" si="175"/>
        <v>1</v>
      </c>
      <c r="AP168" s="151">
        <f t="shared" si="175"/>
        <v>1</v>
      </c>
      <c r="AQ168" s="151">
        <f t="shared" si="175"/>
        <v>1</v>
      </c>
      <c r="AR168" s="151">
        <f t="shared" si="175"/>
        <v>1</v>
      </c>
      <c r="AS168" s="151">
        <f t="shared" si="175"/>
        <v>1</v>
      </c>
      <c r="AT168" s="151">
        <f t="shared" si="175"/>
        <v>1</v>
      </c>
      <c r="AU168" s="151">
        <f t="shared" si="175"/>
        <v>1</v>
      </c>
      <c r="AV168" s="151">
        <f t="shared" si="175"/>
        <v>1</v>
      </c>
      <c r="AW168" s="151">
        <f t="shared" si="175"/>
        <v>1</v>
      </c>
      <c r="AX168" s="151">
        <f t="shared" si="175"/>
        <v>1</v>
      </c>
      <c r="AY168" s="151">
        <f t="shared" si="175"/>
        <v>1</v>
      </c>
      <c r="AZ168" s="151">
        <f t="shared" si="175"/>
        <v>1</v>
      </c>
      <c r="BA168" s="151">
        <f t="shared" si="175"/>
        <v>1</v>
      </c>
      <c r="BB168" s="151">
        <f t="shared" si="175"/>
        <v>1</v>
      </c>
      <c r="BC168" s="151">
        <f t="shared" si="175"/>
        <v>1</v>
      </c>
      <c r="BD168" s="151">
        <f t="shared" si="175"/>
        <v>1</v>
      </c>
      <c r="BE168" s="151">
        <f t="shared" si="175"/>
        <v>1</v>
      </c>
    </row>
    <row r="169" spans="1:67" s="151" customFormat="1" ht="16">
      <c r="A169" s="169"/>
      <c r="C169" s="151" t="s">
        <v>44</v>
      </c>
      <c r="D169" s="154"/>
      <c r="E169" s="154"/>
      <c r="F169" s="240"/>
      <c r="H169" s="151">
        <f t="shared" ref="H169" si="176">IF(H168=0,1,G169+H168)</f>
        <v>1</v>
      </c>
      <c r="I169" s="151">
        <f t="shared" ref="I169" si="177">IF(I168=0,1,H169+I168)</f>
        <v>2</v>
      </c>
      <c r="J169" s="151">
        <f t="shared" ref="J169" si="178">IF(J168=0,1,I169+J168)</f>
        <v>3</v>
      </c>
      <c r="K169" s="151">
        <f t="shared" ref="K169" si="179">IF(K168=0,1,J169+K168)</f>
        <v>4</v>
      </c>
      <c r="L169" s="151">
        <f t="shared" ref="L169" si="180">IF(L168=0,1,K169+L168)</f>
        <v>5</v>
      </c>
      <c r="M169" s="151">
        <f t="shared" ref="M169" si="181">M168+L169</f>
        <v>6</v>
      </c>
      <c r="N169" s="151">
        <f t="shared" ref="N169" si="182">N168+M169</f>
        <v>7</v>
      </c>
      <c r="O169" s="151">
        <f t="shared" ref="O169" si="183">O168+N169</f>
        <v>8</v>
      </c>
      <c r="P169" s="151">
        <f t="shared" ref="P169" si="184">P168+O169</f>
        <v>9</v>
      </c>
      <c r="Q169" s="151">
        <f>Q168+P169</f>
        <v>10</v>
      </c>
      <c r="R169" s="151">
        <f t="shared" ref="R169" si="185">R168+Q169</f>
        <v>11</v>
      </c>
      <c r="S169" s="151">
        <f t="shared" ref="S169" si="186">S168+R169</f>
        <v>12</v>
      </c>
      <c r="T169" s="151">
        <f t="shared" ref="T169" si="187">T168+S169</f>
        <v>13</v>
      </c>
      <c r="U169" s="151">
        <f t="shared" ref="U169" si="188">U168+T169</f>
        <v>14</v>
      </c>
      <c r="V169" s="151">
        <f t="shared" ref="V169" si="189">V168+U169</f>
        <v>15</v>
      </c>
      <c r="W169" s="151">
        <f t="shared" ref="W169" si="190">W168+V169</f>
        <v>16</v>
      </c>
      <c r="X169" s="151">
        <f t="shared" ref="X169" si="191">X168+W169</f>
        <v>17</v>
      </c>
      <c r="Y169" s="151">
        <f t="shared" ref="Y169" si="192">Y168+X169</f>
        <v>18</v>
      </c>
      <c r="Z169" s="151">
        <f t="shared" ref="Z169" si="193">Z168+Y169</f>
        <v>19</v>
      </c>
      <c r="AA169" s="151">
        <f t="shared" ref="AA169" si="194">AA168+Z169</f>
        <v>20</v>
      </c>
      <c r="AB169" s="151">
        <f t="shared" ref="AB169" si="195">AB168+AA169</f>
        <v>21</v>
      </c>
      <c r="AC169" s="151">
        <f t="shared" ref="AC169" si="196">AC168+AB169</f>
        <v>22</v>
      </c>
      <c r="AD169" s="151">
        <f t="shared" ref="AD169" si="197">AD168+AC169</f>
        <v>23</v>
      </c>
      <c r="AE169" s="151">
        <f t="shared" ref="AE169" si="198">AE168+AD169</f>
        <v>24</v>
      </c>
      <c r="AF169" s="151">
        <f t="shared" ref="AF169" si="199">AF168+AE169</f>
        <v>25</v>
      </c>
      <c r="AG169" s="151">
        <f t="shared" ref="AG169" si="200">AG168+AF169</f>
        <v>26</v>
      </c>
      <c r="AH169" s="151">
        <f t="shared" ref="AH169" si="201">AH168+AG169</f>
        <v>27</v>
      </c>
      <c r="AI169" s="151">
        <f t="shared" ref="AI169" si="202">AI168+AH169</f>
        <v>28</v>
      </c>
      <c r="AJ169" s="151">
        <f t="shared" ref="AJ169" si="203">AJ168+AI169</f>
        <v>29</v>
      </c>
      <c r="AK169" s="151">
        <f t="shared" ref="AK169" si="204">AK168+AJ169</f>
        <v>30</v>
      </c>
      <c r="AL169" s="151">
        <f t="shared" ref="AL169" si="205">AL168+AK169</f>
        <v>31</v>
      </c>
      <c r="AM169" s="151">
        <f t="shared" ref="AM169" si="206">AM168+AL169</f>
        <v>32</v>
      </c>
      <c r="AN169" s="151">
        <f t="shared" ref="AN169" si="207">AN168+AM169</f>
        <v>33</v>
      </c>
      <c r="AO169" s="151">
        <f t="shared" ref="AO169" si="208">AO168+AN169</f>
        <v>34</v>
      </c>
      <c r="AP169" s="151">
        <f t="shared" ref="AP169" si="209">AP168+AO169</f>
        <v>35</v>
      </c>
      <c r="AQ169" s="151">
        <f t="shared" ref="AQ169" si="210">AQ168+AP169</f>
        <v>36</v>
      </c>
      <c r="AR169" s="151">
        <f t="shared" ref="AR169" si="211">AR168+AQ169</f>
        <v>37</v>
      </c>
      <c r="AS169" s="151">
        <f t="shared" ref="AS169" si="212">AS168+AR169</f>
        <v>38</v>
      </c>
      <c r="AT169" s="151">
        <f t="shared" ref="AT169" si="213">AT168+AS169</f>
        <v>39</v>
      </c>
      <c r="AU169" s="151">
        <f t="shared" ref="AU169" si="214">AU168+AT169</f>
        <v>40</v>
      </c>
      <c r="AV169" s="151">
        <f t="shared" ref="AV169" si="215">AV168+AU169</f>
        <v>41</v>
      </c>
      <c r="AW169" s="151">
        <f t="shared" ref="AW169" si="216">AW168+AV169</f>
        <v>42</v>
      </c>
      <c r="AX169" s="151">
        <f t="shared" ref="AX169" si="217">AX168+AW169</f>
        <v>43</v>
      </c>
      <c r="AY169" s="151">
        <f t="shared" ref="AY169" si="218">AY168+AX169</f>
        <v>44</v>
      </c>
      <c r="AZ169" s="151">
        <f t="shared" ref="AZ169" si="219">AZ168+AY169</f>
        <v>45</v>
      </c>
      <c r="BA169" s="151">
        <f t="shared" ref="BA169" si="220">BA168+AZ169</f>
        <v>46</v>
      </c>
      <c r="BB169" s="151">
        <f t="shared" ref="BB169" si="221">BB168+BA169</f>
        <v>47</v>
      </c>
      <c r="BC169" s="151">
        <f t="shared" ref="BC169" si="222">BC168+BB169</f>
        <v>48</v>
      </c>
      <c r="BD169" s="151">
        <f t="shared" ref="BD169" si="223">BD168+BC169</f>
        <v>49</v>
      </c>
      <c r="BE169" s="151">
        <f t="shared" ref="BE169" si="224">BE168+BD169</f>
        <v>50</v>
      </c>
    </row>
    <row r="170" spans="1:67" s="151" customFormat="1" ht="16">
      <c r="A170" s="169"/>
      <c r="C170" s="151" t="s">
        <v>46</v>
      </c>
      <c r="D170" s="154"/>
      <c r="E170" s="154"/>
      <c r="F170" s="240"/>
    </row>
    <row r="171" spans="1:67" s="151" customFormat="1" ht="16">
      <c r="A171" s="169"/>
      <c r="D171" s="256" t="str">
        <f>'2 - Detailed Costs'!F78</f>
        <v>Cost Category</v>
      </c>
      <c r="E171" s="256" t="str">
        <f>E118</f>
        <v>Useful Life</v>
      </c>
      <c r="F171" s="257" t="str">
        <f>F118</f>
        <v>Cost</v>
      </c>
    </row>
    <row r="172" spans="1:67" s="151" customFormat="1" ht="16">
      <c r="A172" s="169"/>
      <c r="D172" s="259" t="str">
        <f>'2 - Detailed Costs'!F79</f>
        <v>Category</v>
      </c>
      <c r="E172" s="260" t="str">
        <f>'2 - Detailed Costs'!G79</f>
        <v>Useful Life</v>
      </c>
      <c r="F172" s="240">
        <f>'2 - Detailed Costs'!E79</f>
        <v>0</v>
      </c>
      <c r="H172" s="261">
        <f>IF(ISERROR(MOD(H$19,$E172)=0)=TRUE,0,IF(MOD(H$19,$E172)=0,$F172,0))</f>
        <v>0</v>
      </c>
      <c r="I172" s="261">
        <f t="shared" ref="I172:BE177" si="225">IF(ISERROR(MOD(I$19,$E172)=0)=TRUE,0,IF(MOD(I$19,$E172)=0,$F172,0))</f>
        <v>0</v>
      </c>
      <c r="J172" s="261">
        <f t="shared" si="225"/>
        <v>0</v>
      </c>
      <c r="K172" s="261">
        <f t="shared" si="225"/>
        <v>0</v>
      </c>
      <c r="L172" s="261">
        <f t="shared" si="225"/>
        <v>0</v>
      </c>
      <c r="M172" s="261">
        <f t="shared" si="225"/>
        <v>0</v>
      </c>
      <c r="N172" s="261">
        <f t="shared" si="225"/>
        <v>0</v>
      </c>
      <c r="O172" s="261">
        <f t="shared" si="225"/>
        <v>0</v>
      </c>
      <c r="P172" s="261">
        <f t="shared" si="225"/>
        <v>0</v>
      </c>
      <c r="Q172" s="261">
        <f t="shared" si="225"/>
        <v>0</v>
      </c>
      <c r="R172" s="261">
        <f t="shared" si="225"/>
        <v>0</v>
      </c>
      <c r="S172" s="261">
        <f t="shared" si="225"/>
        <v>0</v>
      </c>
      <c r="T172" s="261">
        <f t="shared" si="225"/>
        <v>0</v>
      </c>
      <c r="U172" s="261">
        <f t="shared" si="225"/>
        <v>0</v>
      </c>
      <c r="V172" s="261">
        <f t="shared" si="225"/>
        <v>0</v>
      </c>
      <c r="W172" s="261">
        <f t="shared" si="225"/>
        <v>0</v>
      </c>
      <c r="X172" s="261">
        <f t="shared" si="225"/>
        <v>0</v>
      </c>
      <c r="Y172" s="261">
        <f t="shared" si="225"/>
        <v>0</v>
      </c>
      <c r="Z172" s="261">
        <f t="shared" si="225"/>
        <v>0</v>
      </c>
      <c r="AA172" s="261">
        <f t="shared" si="225"/>
        <v>0</v>
      </c>
      <c r="AB172" s="261">
        <f t="shared" si="225"/>
        <v>0</v>
      </c>
      <c r="AC172" s="261">
        <f t="shared" si="225"/>
        <v>0</v>
      </c>
      <c r="AD172" s="261">
        <f t="shared" si="225"/>
        <v>0</v>
      </c>
      <c r="AE172" s="261">
        <f t="shared" si="225"/>
        <v>0</v>
      </c>
      <c r="AF172" s="261">
        <f t="shared" si="225"/>
        <v>0</v>
      </c>
      <c r="AG172" s="261">
        <f t="shared" si="225"/>
        <v>0</v>
      </c>
      <c r="AH172" s="261">
        <f t="shared" si="225"/>
        <v>0</v>
      </c>
      <c r="AI172" s="261">
        <f t="shared" si="225"/>
        <v>0</v>
      </c>
      <c r="AJ172" s="261">
        <f t="shared" si="225"/>
        <v>0</v>
      </c>
      <c r="AK172" s="261">
        <f t="shared" si="225"/>
        <v>0</v>
      </c>
      <c r="AL172" s="261">
        <f t="shared" si="225"/>
        <v>0</v>
      </c>
      <c r="AM172" s="261">
        <f t="shared" si="225"/>
        <v>0</v>
      </c>
      <c r="AN172" s="261">
        <f t="shared" si="225"/>
        <v>0</v>
      </c>
      <c r="AO172" s="261">
        <f t="shared" si="225"/>
        <v>0</v>
      </c>
      <c r="AP172" s="261">
        <f t="shared" si="225"/>
        <v>0</v>
      </c>
      <c r="AQ172" s="261">
        <f t="shared" si="225"/>
        <v>0</v>
      </c>
      <c r="AR172" s="261">
        <f t="shared" si="225"/>
        <v>0</v>
      </c>
      <c r="AS172" s="261">
        <f t="shared" si="225"/>
        <v>0</v>
      </c>
      <c r="AT172" s="261">
        <f t="shared" si="225"/>
        <v>0</v>
      </c>
      <c r="AU172" s="261">
        <f t="shared" si="225"/>
        <v>0</v>
      </c>
      <c r="AV172" s="261">
        <f t="shared" si="225"/>
        <v>0</v>
      </c>
      <c r="AW172" s="261">
        <f t="shared" si="225"/>
        <v>0</v>
      </c>
      <c r="AX172" s="261">
        <f t="shared" si="225"/>
        <v>0</v>
      </c>
      <c r="AY172" s="261">
        <f t="shared" si="225"/>
        <v>0</v>
      </c>
      <c r="AZ172" s="261">
        <f t="shared" si="225"/>
        <v>0</v>
      </c>
      <c r="BA172" s="261">
        <f t="shared" si="225"/>
        <v>0</v>
      </c>
      <c r="BB172" s="261">
        <f t="shared" si="225"/>
        <v>0</v>
      </c>
      <c r="BC172" s="261">
        <f t="shared" si="225"/>
        <v>0</v>
      </c>
      <c r="BD172" s="261">
        <f t="shared" si="225"/>
        <v>0</v>
      </c>
      <c r="BE172" s="261">
        <f t="shared" si="225"/>
        <v>0</v>
      </c>
      <c r="BF172" s="227"/>
      <c r="BG172" s="227"/>
      <c r="BH172" s="227"/>
      <c r="BI172" s="227"/>
      <c r="BJ172" s="227"/>
      <c r="BK172" s="227"/>
      <c r="BL172" s="227"/>
      <c r="BM172" s="227"/>
      <c r="BN172" s="227"/>
      <c r="BO172" s="227"/>
    </row>
    <row r="173" spans="1:67" s="151" customFormat="1" ht="16">
      <c r="A173" s="169"/>
      <c r="D173" s="259" t="str">
        <f>'2 - Detailed Costs'!F80</f>
        <v>Category</v>
      </c>
      <c r="E173" s="260" t="str">
        <f>'2 - Detailed Costs'!G80</f>
        <v>Useful Life</v>
      </c>
      <c r="F173" s="240">
        <f>'2 - Detailed Costs'!E80</f>
        <v>0</v>
      </c>
      <c r="H173" s="261">
        <f t="shared" ref="H173:W185" si="226">IF(ISERROR(MOD(H$19,$E173)=0)=TRUE,0,IF(MOD(H$19,$E173)=0,$F173,0))</f>
        <v>0</v>
      </c>
      <c r="I173" s="261">
        <f t="shared" si="225"/>
        <v>0</v>
      </c>
      <c r="J173" s="261">
        <f t="shared" si="225"/>
        <v>0</v>
      </c>
      <c r="K173" s="261">
        <f t="shared" si="225"/>
        <v>0</v>
      </c>
      <c r="L173" s="261">
        <f t="shared" si="225"/>
        <v>0</v>
      </c>
      <c r="M173" s="261">
        <f t="shared" si="225"/>
        <v>0</v>
      </c>
      <c r="N173" s="261">
        <f t="shared" si="225"/>
        <v>0</v>
      </c>
      <c r="O173" s="261">
        <f t="shared" si="225"/>
        <v>0</v>
      </c>
      <c r="P173" s="261">
        <f t="shared" si="225"/>
        <v>0</v>
      </c>
      <c r="Q173" s="261">
        <f t="shared" si="225"/>
        <v>0</v>
      </c>
      <c r="R173" s="261">
        <f t="shared" si="225"/>
        <v>0</v>
      </c>
      <c r="S173" s="261">
        <f t="shared" si="225"/>
        <v>0</v>
      </c>
      <c r="T173" s="261">
        <f t="shared" si="225"/>
        <v>0</v>
      </c>
      <c r="U173" s="261">
        <f t="shared" si="225"/>
        <v>0</v>
      </c>
      <c r="V173" s="261">
        <f t="shared" si="225"/>
        <v>0</v>
      </c>
      <c r="W173" s="261">
        <f t="shared" si="225"/>
        <v>0</v>
      </c>
      <c r="X173" s="261">
        <f t="shared" si="225"/>
        <v>0</v>
      </c>
      <c r="Y173" s="261">
        <f t="shared" si="225"/>
        <v>0</v>
      </c>
      <c r="Z173" s="261">
        <f t="shared" si="225"/>
        <v>0</v>
      </c>
      <c r="AA173" s="261">
        <f t="shared" si="225"/>
        <v>0</v>
      </c>
      <c r="AB173" s="261">
        <f t="shared" si="225"/>
        <v>0</v>
      </c>
      <c r="AC173" s="261">
        <f t="shared" si="225"/>
        <v>0</v>
      </c>
      <c r="AD173" s="261">
        <f t="shared" si="225"/>
        <v>0</v>
      </c>
      <c r="AE173" s="261">
        <f t="shared" si="225"/>
        <v>0</v>
      </c>
      <c r="AF173" s="261">
        <f t="shared" si="225"/>
        <v>0</v>
      </c>
      <c r="AG173" s="261">
        <f t="shared" si="225"/>
        <v>0</v>
      </c>
      <c r="AH173" s="261">
        <f t="shared" si="225"/>
        <v>0</v>
      </c>
      <c r="AI173" s="261">
        <f t="shared" si="225"/>
        <v>0</v>
      </c>
      <c r="AJ173" s="261">
        <f t="shared" si="225"/>
        <v>0</v>
      </c>
      <c r="AK173" s="261">
        <f t="shared" si="225"/>
        <v>0</v>
      </c>
      <c r="AL173" s="261">
        <f t="shared" si="225"/>
        <v>0</v>
      </c>
      <c r="AM173" s="261">
        <f t="shared" si="225"/>
        <v>0</v>
      </c>
      <c r="AN173" s="261">
        <f t="shared" si="225"/>
        <v>0</v>
      </c>
      <c r="AO173" s="261">
        <f t="shared" si="225"/>
        <v>0</v>
      </c>
      <c r="AP173" s="261">
        <f t="shared" si="225"/>
        <v>0</v>
      </c>
      <c r="AQ173" s="261">
        <f t="shared" si="225"/>
        <v>0</v>
      </c>
      <c r="AR173" s="261">
        <f t="shared" si="225"/>
        <v>0</v>
      </c>
      <c r="AS173" s="261">
        <f t="shared" si="225"/>
        <v>0</v>
      </c>
      <c r="AT173" s="261">
        <f t="shared" si="225"/>
        <v>0</v>
      </c>
      <c r="AU173" s="261">
        <f t="shared" si="225"/>
        <v>0</v>
      </c>
      <c r="AV173" s="261">
        <f t="shared" si="225"/>
        <v>0</v>
      </c>
      <c r="AW173" s="261">
        <f t="shared" si="225"/>
        <v>0</v>
      </c>
      <c r="AX173" s="261">
        <f t="shared" si="225"/>
        <v>0</v>
      </c>
      <c r="AY173" s="261">
        <f t="shared" si="225"/>
        <v>0</v>
      </c>
      <c r="AZ173" s="261">
        <f t="shared" si="225"/>
        <v>0</v>
      </c>
      <c r="BA173" s="261">
        <f t="shared" si="225"/>
        <v>0</v>
      </c>
      <c r="BB173" s="261">
        <f t="shared" si="225"/>
        <v>0</v>
      </c>
      <c r="BC173" s="261">
        <f t="shared" si="225"/>
        <v>0</v>
      </c>
      <c r="BD173" s="261">
        <f t="shared" si="225"/>
        <v>0</v>
      </c>
      <c r="BE173" s="261">
        <f t="shared" si="225"/>
        <v>0</v>
      </c>
      <c r="BF173" s="227"/>
      <c r="BG173" s="227"/>
      <c r="BH173" s="227"/>
      <c r="BI173" s="227"/>
      <c r="BJ173" s="227"/>
      <c r="BK173" s="227"/>
      <c r="BL173" s="227"/>
      <c r="BM173" s="227"/>
      <c r="BN173" s="227"/>
      <c r="BO173" s="227"/>
    </row>
    <row r="174" spans="1:67" s="151" customFormat="1" ht="16">
      <c r="A174" s="169"/>
      <c r="D174" s="259" t="str">
        <f>'2 - Detailed Costs'!F81</f>
        <v>Category</v>
      </c>
      <c r="E174" s="260" t="str">
        <f>'2 - Detailed Costs'!G81</f>
        <v>Useful Life</v>
      </c>
      <c r="F174" s="240">
        <f>'2 - Detailed Costs'!E81</f>
        <v>0</v>
      </c>
      <c r="H174" s="261">
        <f t="shared" si="226"/>
        <v>0</v>
      </c>
      <c r="I174" s="261">
        <f t="shared" si="225"/>
        <v>0</v>
      </c>
      <c r="J174" s="261">
        <f t="shared" si="225"/>
        <v>0</v>
      </c>
      <c r="K174" s="261">
        <f t="shared" si="225"/>
        <v>0</v>
      </c>
      <c r="L174" s="261">
        <f t="shared" si="225"/>
        <v>0</v>
      </c>
      <c r="M174" s="261">
        <f t="shared" si="225"/>
        <v>0</v>
      </c>
      <c r="N174" s="261">
        <f t="shared" si="225"/>
        <v>0</v>
      </c>
      <c r="O174" s="261">
        <f t="shared" si="225"/>
        <v>0</v>
      </c>
      <c r="P174" s="261">
        <f t="shared" si="225"/>
        <v>0</v>
      </c>
      <c r="Q174" s="261">
        <f t="shared" si="225"/>
        <v>0</v>
      </c>
      <c r="R174" s="261">
        <f t="shared" si="225"/>
        <v>0</v>
      </c>
      <c r="S174" s="261">
        <f t="shared" si="225"/>
        <v>0</v>
      </c>
      <c r="T174" s="261">
        <f t="shared" si="225"/>
        <v>0</v>
      </c>
      <c r="U174" s="261">
        <f t="shared" si="225"/>
        <v>0</v>
      </c>
      <c r="V174" s="261">
        <f t="shared" si="225"/>
        <v>0</v>
      </c>
      <c r="W174" s="261">
        <f t="shared" si="225"/>
        <v>0</v>
      </c>
      <c r="X174" s="261">
        <f t="shared" si="225"/>
        <v>0</v>
      </c>
      <c r="Y174" s="261">
        <f t="shared" si="225"/>
        <v>0</v>
      </c>
      <c r="Z174" s="261">
        <f t="shared" si="225"/>
        <v>0</v>
      </c>
      <c r="AA174" s="261">
        <f t="shared" si="225"/>
        <v>0</v>
      </c>
      <c r="AB174" s="261">
        <f t="shared" si="225"/>
        <v>0</v>
      </c>
      <c r="AC174" s="261">
        <f t="shared" si="225"/>
        <v>0</v>
      </c>
      <c r="AD174" s="261">
        <f t="shared" si="225"/>
        <v>0</v>
      </c>
      <c r="AE174" s="261">
        <f t="shared" si="225"/>
        <v>0</v>
      </c>
      <c r="AF174" s="261">
        <f t="shared" si="225"/>
        <v>0</v>
      </c>
      <c r="AG174" s="261">
        <f t="shared" si="225"/>
        <v>0</v>
      </c>
      <c r="AH174" s="261">
        <f t="shared" si="225"/>
        <v>0</v>
      </c>
      <c r="AI174" s="261">
        <f t="shared" si="225"/>
        <v>0</v>
      </c>
      <c r="AJ174" s="261">
        <f t="shared" si="225"/>
        <v>0</v>
      </c>
      <c r="AK174" s="261">
        <f t="shared" si="225"/>
        <v>0</v>
      </c>
      <c r="AL174" s="261">
        <f t="shared" si="225"/>
        <v>0</v>
      </c>
      <c r="AM174" s="261">
        <f t="shared" si="225"/>
        <v>0</v>
      </c>
      <c r="AN174" s="261">
        <f t="shared" si="225"/>
        <v>0</v>
      </c>
      <c r="AO174" s="261">
        <f t="shared" si="225"/>
        <v>0</v>
      </c>
      <c r="AP174" s="261">
        <f t="shared" si="225"/>
        <v>0</v>
      </c>
      <c r="AQ174" s="261">
        <f t="shared" si="225"/>
        <v>0</v>
      </c>
      <c r="AR174" s="261">
        <f t="shared" si="225"/>
        <v>0</v>
      </c>
      <c r="AS174" s="261">
        <f t="shared" si="225"/>
        <v>0</v>
      </c>
      <c r="AT174" s="261">
        <f t="shared" si="225"/>
        <v>0</v>
      </c>
      <c r="AU174" s="261">
        <f t="shared" si="225"/>
        <v>0</v>
      </c>
      <c r="AV174" s="261">
        <f t="shared" si="225"/>
        <v>0</v>
      </c>
      <c r="AW174" s="261">
        <f t="shared" si="225"/>
        <v>0</v>
      </c>
      <c r="AX174" s="261">
        <f t="shared" si="225"/>
        <v>0</v>
      </c>
      <c r="AY174" s="261">
        <f t="shared" si="225"/>
        <v>0</v>
      </c>
      <c r="AZ174" s="261">
        <f t="shared" si="225"/>
        <v>0</v>
      </c>
      <c r="BA174" s="261">
        <f t="shared" si="225"/>
        <v>0</v>
      </c>
      <c r="BB174" s="261">
        <f t="shared" si="225"/>
        <v>0</v>
      </c>
      <c r="BC174" s="261">
        <f t="shared" si="225"/>
        <v>0</v>
      </c>
      <c r="BD174" s="261">
        <f t="shared" si="225"/>
        <v>0</v>
      </c>
      <c r="BE174" s="261">
        <f t="shared" si="225"/>
        <v>0</v>
      </c>
      <c r="BF174" s="227"/>
      <c r="BG174" s="227"/>
      <c r="BH174" s="227"/>
      <c r="BI174" s="227"/>
      <c r="BJ174" s="227"/>
      <c r="BK174" s="227"/>
      <c r="BL174" s="227"/>
      <c r="BM174" s="227"/>
      <c r="BN174" s="227"/>
      <c r="BO174" s="227"/>
    </row>
    <row r="175" spans="1:67" s="151" customFormat="1" ht="16">
      <c r="A175" s="169"/>
      <c r="D175" s="259" t="str">
        <f>'2 - Detailed Costs'!F82</f>
        <v>Category</v>
      </c>
      <c r="E175" s="260" t="str">
        <f>'2 - Detailed Costs'!G82</f>
        <v>Useful Life</v>
      </c>
      <c r="F175" s="240">
        <f>'2 - Detailed Costs'!E82</f>
        <v>0</v>
      </c>
      <c r="H175" s="261">
        <f t="shared" si="226"/>
        <v>0</v>
      </c>
      <c r="I175" s="261">
        <f t="shared" si="225"/>
        <v>0</v>
      </c>
      <c r="J175" s="261">
        <f t="shared" si="225"/>
        <v>0</v>
      </c>
      <c r="K175" s="261">
        <f t="shared" si="225"/>
        <v>0</v>
      </c>
      <c r="L175" s="261">
        <f t="shared" si="225"/>
        <v>0</v>
      </c>
      <c r="M175" s="261">
        <f t="shared" si="225"/>
        <v>0</v>
      </c>
      <c r="N175" s="261">
        <f t="shared" si="225"/>
        <v>0</v>
      </c>
      <c r="O175" s="261">
        <f t="shared" si="225"/>
        <v>0</v>
      </c>
      <c r="P175" s="261">
        <f t="shared" si="225"/>
        <v>0</v>
      </c>
      <c r="Q175" s="261">
        <f t="shared" si="225"/>
        <v>0</v>
      </c>
      <c r="R175" s="261">
        <f t="shared" si="225"/>
        <v>0</v>
      </c>
      <c r="S175" s="261">
        <f t="shared" si="225"/>
        <v>0</v>
      </c>
      <c r="T175" s="261">
        <f t="shared" si="225"/>
        <v>0</v>
      </c>
      <c r="U175" s="261">
        <f t="shared" si="225"/>
        <v>0</v>
      </c>
      <c r="V175" s="261">
        <f t="shared" si="225"/>
        <v>0</v>
      </c>
      <c r="W175" s="261">
        <f t="shared" si="225"/>
        <v>0</v>
      </c>
      <c r="X175" s="261">
        <f t="shared" si="225"/>
        <v>0</v>
      </c>
      <c r="Y175" s="261">
        <f t="shared" si="225"/>
        <v>0</v>
      </c>
      <c r="Z175" s="261">
        <f t="shared" si="225"/>
        <v>0</v>
      </c>
      <c r="AA175" s="261">
        <f t="shared" si="225"/>
        <v>0</v>
      </c>
      <c r="AB175" s="261">
        <f t="shared" si="225"/>
        <v>0</v>
      </c>
      <c r="AC175" s="261">
        <f t="shared" si="225"/>
        <v>0</v>
      </c>
      <c r="AD175" s="261">
        <f t="shared" si="225"/>
        <v>0</v>
      </c>
      <c r="AE175" s="261">
        <f t="shared" si="225"/>
        <v>0</v>
      </c>
      <c r="AF175" s="261">
        <f t="shared" si="225"/>
        <v>0</v>
      </c>
      <c r="AG175" s="261">
        <f t="shared" si="225"/>
        <v>0</v>
      </c>
      <c r="AH175" s="261">
        <f t="shared" si="225"/>
        <v>0</v>
      </c>
      <c r="AI175" s="261">
        <f t="shared" si="225"/>
        <v>0</v>
      </c>
      <c r="AJ175" s="261">
        <f t="shared" si="225"/>
        <v>0</v>
      </c>
      <c r="AK175" s="261">
        <f t="shared" si="225"/>
        <v>0</v>
      </c>
      <c r="AL175" s="261">
        <f t="shared" si="225"/>
        <v>0</v>
      </c>
      <c r="AM175" s="261">
        <f t="shared" si="225"/>
        <v>0</v>
      </c>
      <c r="AN175" s="261">
        <f t="shared" si="225"/>
        <v>0</v>
      </c>
      <c r="AO175" s="261">
        <f t="shared" si="225"/>
        <v>0</v>
      </c>
      <c r="AP175" s="261">
        <f t="shared" si="225"/>
        <v>0</v>
      </c>
      <c r="AQ175" s="261">
        <f t="shared" si="225"/>
        <v>0</v>
      </c>
      <c r="AR175" s="261">
        <f t="shared" si="225"/>
        <v>0</v>
      </c>
      <c r="AS175" s="261">
        <f t="shared" si="225"/>
        <v>0</v>
      </c>
      <c r="AT175" s="261">
        <f t="shared" si="225"/>
        <v>0</v>
      </c>
      <c r="AU175" s="261">
        <f t="shared" si="225"/>
        <v>0</v>
      </c>
      <c r="AV175" s="261">
        <f t="shared" si="225"/>
        <v>0</v>
      </c>
      <c r="AW175" s="261">
        <f t="shared" si="225"/>
        <v>0</v>
      </c>
      <c r="AX175" s="261">
        <f t="shared" si="225"/>
        <v>0</v>
      </c>
      <c r="AY175" s="261">
        <f t="shared" si="225"/>
        <v>0</v>
      </c>
      <c r="AZ175" s="261">
        <f t="shared" si="225"/>
        <v>0</v>
      </c>
      <c r="BA175" s="261">
        <f t="shared" si="225"/>
        <v>0</v>
      </c>
      <c r="BB175" s="261">
        <f t="shared" si="225"/>
        <v>0</v>
      </c>
      <c r="BC175" s="261">
        <f t="shared" si="225"/>
        <v>0</v>
      </c>
      <c r="BD175" s="261">
        <f t="shared" si="225"/>
        <v>0</v>
      </c>
      <c r="BE175" s="261">
        <f t="shared" si="225"/>
        <v>0</v>
      </c>
      <c r="BF175" s="227"/>
      <c r="BG175" s="227"/>
      <c r="BH175" s="227"/>
      <c r="BI175" s="227"/>
      <c r="BJ175" s="227"/>
      <c r="BK175" s="227"/>
      <c r="BL175" s="227"/>
      <c r="BM175" s="227"/>
      <c r="BN175" s="227"/>
      <c r="BO175" s="227"/>
    </row>
    <row r="176" spans="1:67" s="151" customFormat="1" ht="16">
      <c r="A176" s="169"/>
      <c r="D176" s="259" t="str">
        <f>'2 - Detailed Costs'!F83</f>
        <v>Category</v>
      </c>
      <c r="E176" s="260" t="str">
        <f>'2 - Detailed Costs'!G83</f>
        <v>Useful Life</v>
      </c>
      <c r="F176" s="240">
        <f>'2 - Detailed Costs'!E83</f>
        <v>0</v>
      </c>
      <c r="H176" s="261">
        <f t="shared" si="226"/>
        <v>0</v>
      </c>
      <c r="I176" s="261">
        <f t="shared" si="225"/>
        <v>0</v>
      </c>
      <c r="J176" s="261">
        <f t="shared" si="225"/>
        <v>0</v>
      </c>
      <c r="K176" s="261">
        <f t="shared" si="225"/>
        <v>0</v>
      </c>
      <c r="L176" s="261">
        <f t="shared" si="225"/>
        <v>0</v>
      </c>
      <c r="M176" s="261">
        <f t="shared" si="225"/>
        <v>0</v>
      </c>
      <c r="N176" s="261">
        <f t="shared" si="225"/>
        <v>0</v>
      </c>
      <c r="O176" s="261">
        <f t="shared" si="225"/>
        <v>0</v>
      </c>
      <c r="P176" s="261">
        <f t="shared" si="225"/>
        <v>0</v>
      </c>
      <c r="Q176" s="261">
        <f t="shared" si="225"/>
        <v>0</v>
      </c>
      <c r="R176" s="261">
        <f t="shared" si="225"/>
        <v>0</v>
      </c>
      <c r="S176" s="261">
        <f t="shared" si="225"/>
        <v>0</v>
      </c>
      <c r="T176" s="261">
        <f t="shared" si="225"/>
        <v>0</v>
      </c>
      <c r="U176" s="261">
        <f t="shared" si="225"/>
        <v>0</v>
      </c>
      <c r="V176" s="261">
        <f t="shared" si="225"/>
        <v>0</v>
      </c>
      <c r="W176" s="261">
        <f t="shared" si="225"/>
        <v>0</v>
      </c>
      <c r="X176" s="261">
        <f t="shared" si="225"/>
        <v>0</v>
      </c>
      <c r="Y176" s="261">
        <f t="shared" si="225"/>
        <v>0</v>
      </c>
      <c r="Z176" s="261">
        <f t="shared" si="225"/>
        <v>0</v>
      </c>
      <c r="AA176" s="261">
        <f t="shared" si="225"/>
        <v>0</v>
      </c>
      <c r="AB176" s="261">
        <f t="shared" si="225"/>
        <v>0</v>
      </c>
      <c r="AC176" s="261">
        <f t="shared" si="225"/>
        <v>0</v>
      </c>
      <c r="AD176" s="261">
        <f t="shared" si="225"/>
        <v>0</v>
      </c>
      <c r="AE176" s="261">
        <f t="shared" si="225"/>
        <v>0</v>
      </c>
      <c r="AF176" s="261">
        <f t="shared" si="225"/>
        <v>0</v>
      </c>
      <c r="AG176" s="261">
        <f t="shared" si="225"/>
        <v>0</v>
      </c>
      <c r="AH176" s="261">
        <f t="shared" si="225"/>
        <v>0</v>
      </c>
      <c r="AI176" s="261">
        <f t="shared" si="225"/>
        <v>0</v>
      </c>
      <c r="AJ176" s="261">
        <f t="shared" si="225"/>
        <v>0</v>
      </c>
      <c r="AK176" s="261">
        <f t="shared" si="225"/>
        <v>0</v>
      </c>
      <c r="AL176" s="261">
        <f t="shared" si="225"/>
        <v>0</v>
      </c>
      <c r="AM176" s="261">
        <f t="shared" si="225"/>
        <v>0</v>
      </c>
      <c r="AN176" s="261">
        <f t="shared" si="225"/>
        <v>0</v>
      </c>
      <c r="AO176" s="261">
        <f t="shared" si="225"/>
        <v>0</v>
      </c>
      <c r="AP176" s="261">
        <f t="shared" si="225"/>
        <v>0</v>
      </c>
      <c r="AQ176" s="261">
        <f t="shared" si="225"/>
        <v>0</v>
      </c>
      <c r="AR176" s="261">
        <f t="shared" si="225"/>
        <v>0</v>
      </c>
      <c r="AS176" s="261">
        <f t="shared" si="225"/>
        <v>0</v>
      </c>
      <c r="AT176" s="261">
        <f t="shared" si="225"/>
        <v>0</v>
      </c>
      <c r="AU176" s="261">
        <f t="shared" si="225"/>
        <v>0</v>
      </c>
      <c r="AV176" s="261">
        <f t="shared" si="225"/>
        <v>0</v>
      </c>
      <c r="AW176" s="261">
        <f t="shared" si="225"/>
        <v>0</v>
      </c>
      <c r="AX176" s="261">
        <f t="shared" si="225"/>
        <v>0</v>
      </c>
      <c r="AY176" s="261">
        <f t="shared" si="225"/>
        <v>0</v>
      </c>
      <c r="AZ176" s="261">
        <f t="shared" si="225"/>
        <v>0</v>
      </c>
      <c r="BA176" s="261">
        <f t="shared" si="225"/>
        <v>0</v>
      </c>
      <c r="BB176" s="261">
        <f t="shared" si="225"/>
        <v>0</v>
      </c>
      <c r="BC176" s="261">
        <f t="shared" si="225"/>
        <v>0</v>
      </c>
      <c r="BD176" s="261">
        <f t="shared" si="225"/>
        <v>0</v>
      </c>
      <c r="BE176" s="261">
        <f t="shared" si="225"/>
        <v>0</v>
      </c>
      <c r="BF176" s="227"/>
      <c r="BG176" s="227"/>
      <c r="BH176" s="227"/>
      <c r="BI176" s="227"/>
      <c r="BJ176" s="227"/>
      <c r="BK176" s="227"/>
      <c r="BL176" s="227"/>
      <c r="BM176" s="227"/>
      <c r="BN176" s="227"/>
      <c r="BO176" s="227"/>
    </row>
    <row r="177" spans="1:67" s="151" customFormat="1" ht="16">
      <c r="A177" s="169"/>
      <c r="D177" s="259" t="str">
        <f>'2 - Detailed Costs'!F84</f>
        <v>Category</v>
      </c>
      <c r="E177" s="260" t="str">
        <f>'2 - Detailed Costs'!G84</f>
        <v>Useful Life</v>
      </c>
      <c r="F177" s="240">
        <f>'2 - Detailed Costs'!E84</f>
        <v>0</v>
      </c>
      <c r="H177" s="261">
        <f t="shared" si="226"/>
        <v>0</v>
      </c>
      <c r="I177" s="261">
        <f t="shared" si="225"/>
        <v>0</v>
      </c>
      <c r="J177" s="261">
        <f t="shared" si="225"/>
        <v>0</v>
      </c>
      <c r="K177" s="261">
        <f t="shared" si="225"/>
        <v>0</v>
      </c>
      <c r="L177" s="261">
        <f t="shared" si="225"/>
        <v>0</v>
      </c>
      <c r="M177" s="261">
        <f t="shared" si="225"/>
        <v>0</v>
      </c>
      <c r="N177" s="261">
        <f t="shared" si="225"/>
        <v>0</v>
      </c>
      <c r="O177" s="261">
        <f t="shared" si="225"/>
        <v>0</v>
      </c>
      <c r="P177" s="261">
        <f t="shared" si="225"/>
        <v>0</v>
      </c>
      <c r="Q177" s="261">
        <f t="shared" si="225"/>
        <v>0</v>
      </c>
      <c r="R177" s="261">
        <f t="shared" si="225"/>
        <v>0</v>
      </c>
      <c r="S177" s="261">
        <f t="shared" ref="S177:AH185" si="227">IF(ISERROR(MOD(S$19,$E177)=0)=TRUE,0,IF(MOD(S$19,$E177)=0,$F177,0))</f>
        <v>0</v>
      </c>
      <c r="T177" s="261">
        <f t="shared" si="227"/>
        <v>0</v>
      </c>
      <c r="U177" s="261">
        <f t="shared" si="227"/>
        <v>0</v>
      </c>
      <c r="V177" s="261">
        <f t="shared" si="227"/>
        <v>0</v>
      </c>
      <c r="W177" s="261">
        <f t="shared" si="227"/>
        <v>0</v>
      </c>
      <c r="X177" s="261">
        <f t="shared" si="227"/>
        <v>0</v>
      </c>
      <c r="Y177" s="261">
        <f t="shared" si="227"/>
        <v>0</v>
      </c>
      <c r="Z177" s="261">
        <f t="shared" si="227"/>
        <v>0</v>
      </c>
      <c r="AA177" s="261">
        <f t="shared" si="227"/>
        <v>0</v>
      </c>
      <c r="AB177" s="261">
        <f t="shared" si="227"/>
        <v>0</v>
      </c>
      <c r="AC177" s="261">
        <f t="shared" si="227"/>
        <v>0</v>
      </c>
      <c r="AD177" s="261">
        <f t="shared" si="227"/>
        <v>0</v>
      </c>
      <c r="AE177" s="261">
        <f t="shared" si="227"/>
        <v>0</v>
      </c>
      <c r="AF177" s="261">
        <f t="shared" si="227"/>
        <v>0</v>
      </c>
      <c r="AG177" s="261">
        <f t="shared" si="227"/>
        <v>0</v>
      </c>
      <c r="AH177" s="261">
        <f t="shared" si="227"/>
        <v>0</v>
      </c>
      <c r="AI177" s="261">
        <f t="shared" ref="AI177:AX185" si="228">IF(ISERROR(MOD(AI$19,$E177)=0)=TRUE,0,IF(MOD(AI$19,$E177)=0,$F177,0))</f>
        <v>0</v>
      </c>
      <c r="AJ177" s="261">
        <f t="shared" si="228"/>
        <v>0</v>
      </c>
      <c r="AK177" s="261">
        <f t="shared" si="228"/>
        <v>0</v>
      </c>
      <c r="AL177" s="261">
        <f t="shared" si="228"/>
        <v>0</v>
      </c>
      <c r="AM177" s="261">
        <f t="shared" si="228"/>
        <v>0</v>
      </c>
      <c r="AN177" s="261">
        <f t="shared" si="228"/>
        <v>0</v>
      </c>
      <c r="AO177" s="261">
        <f t="shared" si="228"/>
        <v>0</v>
      </c>
      <c r="AP177" s="261">
        <f t="shared" si="228"/>
        <v>0</v>
      </c>
      <c r="AQ177" s="261">
        <f t="shared" si="228"/>
        <v>0</v>
      </c>
      <c r="AR177" s="261">
        <f t="shared" si="228"/>
        <v>0</v>
      </c>
      <c r="AS177" s="261">
        <f t="shared" si="228"/>
        <v>0</v>
      </c>
      <c r="AT177" s="261">
        <f t="shared" si="228"/>
        <v>0</v>
      </c>
      <c r="AU177" s="261">
        <f t="shared" si="228"/>
        <v>0</v>
      </c>
      <c r="AV177" s="261">
        <f t="shared" si="228"/>
        <v>0</v>
      </c>
      <c r="AW177" s="261">
        <f t="shared" si="228"/>
        <v>0</v>
      </c>
      <c r="AX177" s="261">
        <f t="shared" si="228"/>
        <v>0</v>
      </c>
      <c r="AY177" s="261">
        <f t="shared" ref="AY177:BE185" si="229">IF(ISERROR(MOD(AY$19,$E177)=0)=TRUE,0,IF(MOD(AY$19,$E177)=0,$F177,0))</f>
        <v>0</v>
      </c>
      <c r="AZ177" s="261">
        <f t="shared" si="229"/>
        <v>0</v>
      </c>
      <c r="BA177" s="261">
        <f t="shared" si="229"/>
        <v>0</v>
      </c>
      <c r="BB177" s="261">
        <f t="shared" si="229"/>
        <v>0</v>
      </c>
      <c r="BC177" s="261">
        <f t="shared" si="229"/>
        <v>0</v>
      </c>
      <c r="BD177" s="261">
        <f t="shared" si="229"/>
        <v>0</v>
      </c>
      <c r="BE177" s="261">
        <f t="shared" si="229"/>
        <v>0</v>
      </c>
      <c r="BF177" s="227"/>
      <c r="BG177" s="227"/>
      <c r="BH177" s="227"/>
      <c r="BI177" s="227"/>
      <c r="BJ177" s="227"/>
      <c r="BK177" s="227"/>
      <c r="BL177" s="227"/>
      <c r="BM177" s="227"/>
      <c r="BN177" s="227"/>
      <c r="BO177" s="227"/>
    </row>
    <row r="178" spans="1:67" s="151" customFormat="1" ht="16">
      <c r="A178" s="169"/>
      <c r="D178" s="259" t="str">
        <f>'2 - Detailed Costs'!F85</f>
        <v>Category</v>
      </c>
      <c r="E178" s="260" t="str">
        <f>'2 - Detailed Costs'!G85</f>
        <v>Useful Life</v>
      </c>
      <c r="F178" s="240">
        <f>'2 - Detailed Costs'!E85</f>
        <v>0</v>
      </c>
      <c r="H178" s="261">
        <f t="shared" si="226"/>
        <v>0</v>
      </c>
      <c r="I178" s="261">
        <f t="shared" si="226"/>
        <v>0</v>
      </c>
      <c r="J178" s="261">
        <f t="shared" si="226"/>
        <v>0</v>
      </c>
      <c r="K178" s="261">
        <f t="shared" si="226"/>
        <v>0</v>
      </c>
      <c r="L178" s="261">
        <f t="shared" si="226"/>
        <v>0</v>
      </c>
      <c r="M178" s="261">
        <f t="shared" si="226"/>
        <v>0</v>
      </c>
      <c r="N178" s="261">
        <f t="shared" si="226"/>
        <v>0</v>
      </c>
      <c r="O178" s="261">
        <f t="shared" si="226"/>
        <v>0</v>
      </c>
      <c r="P178" s="261">
        <f t="shared" si="226"/>
        <v>0</v>
      </c>
      <c r="Q178" s="261">
        <f t="shared" si="226"/>
        <v>0</v>
      </c>
      <c r="R178" s="261">
        <f t="shared" si="226"/>
        <v>0</v>
      </c>
      <c r="S178" s="261">
        <f t="shared" si="226"/>
        <v>0</v>
      </c>
      <c r="T178" s="261">
        <f t="shared" si="226"/>
        <v>0</v>
      </c>
      <c r="U178" s="261">
        <f t="shared" si="226"/>
        <v>0</v>
      </c>
      <c r="V178" s="261">
        <f t="shared" si="226"/>
        <v>0</v>
      </c>
      <c r="W178" s="261">
        <f t="shared" si="226"/>
        <v>0</v>
      </c>
      <c r="X178" s="261">
        <f t="shared" si="227"/>
        <v>0</v>
      </c>
      <c r="Y178" s="261">
        <f t="shared" si="227"/>
        <v>0</v>
      </c>
      <c r="Z178" s="261">
        <f t="shared" si="227"/>
        <v>0</v>
      </c>
      <c r="AA178" s="261">
        <f t="shared" si="227"/>
        <v>0</v>
      </c>
      <c r="AB178" s="261">
        <f t="shared" si="227"/>
        <v>0</v>
      </c>
      <c r="AC178" s="261">
        <f t="shared" si="227"/>
        <v>0</v>
      </c>
      <c r="AD178" s="261">
        <f t="shared" si="227"/>
        <v>0</v>
      </c>
      <c r="AE178" s="261">
        <f t="shared" si="227"/>
        <v>0</v>
      </c>
      <c r="AF178" s="261">
        <f t="shared" si="227"/>
        <v>0</v>
      </c>
      <c r="AG178" s="261">
        <f t="shared" si="227"/>
        <v>0</v>
      </c>
      <c r="AH178" s="261">
        <f t="shared" si="227"/>
        <v>0</v>
      </c>
      <c r="AI178" s="261">
        <f t="shared" si="228"/>
        <v>0</v>
      </c>
      <c r="AJ178" s="261">
        <f t="shared" si="228"/>
        <v>0</v>
      </c>
      <c r="AK178" s="261">
        <f t="shared" si="228"/>
        <v>0</v>
      </c>
      <c r="AL178" s="261">
        <f t="shared" si="228"/>
        <v>0</v>
      </c>
      <c r="AM178" s="261">
        <f t="shared" si="228"/>
        <v>0</v>
      </c>
      <c r="AN178" s="261">
        <f t="shared" si="228"/>
        <v>0</v>
      </c>
      <c r="AO178" s="261">
        <f t="shared" si="228"/>
        <v>0</v>
      </c>
      <c r="AP178" s="261">
        <f t="shared" si="228"/>
        <v>0</v>
      </c>
      <c r="AQ178" s="261">
        <f t="shared" si="228"/>
        <v>0</v>
      </c>
      <c r="AR178" s="261">
        <f t="shared" si="228"/>
        <v>0</v>
      </c>
      <c r="AS178" s="261">
        <f t="shared" si="228"/>
        <v>0</v>
      </c>
      <c r="AT178" s="261">
        <f t="shared" si="228"/>
        <v>0</v>
      </c>
      <c r="AU178" s="261">
        <f t="shared" si="228"/>
        <v>0</v>
      </c>
      <c r="AV178" s="261">
        <f t="shared" si="228"/>
        <v>0</v>
      </c>
      <c r="AW178" s="261">
        <f t="shared" si="228"/>
        <v>0</v>
      </c>
      <c r="AX178" s="261">
        <f t="shared" si="228"/>
        <v>0</v>
      </c>
      <c r="AY178" s="261">
        <f t="shared" si="229"/>
        <v>0</v>
      </c>
      <c r="AZ178" s="261">
        <f t="shared" si="229"/>
        <v>0</v>
      </c>
      <c r="BA178" s="261">
        <f t="shared" si="229"/>
        <v>0</v>
      </c>
      <c r="BB178" s="261">
        <f t="shared" si="229"/>
        <v>0</v>
      </c>
      <c r="BC178" s="261">
        <f t="shared" si="229"/>
        <v>0</v>
      </c>
      <c r="BD178" s="261">
        <f t="shared" si="229"/>
        <v>0</v>
      </c>
      <c r="BE178" s="261">
        <f t="shared" si="229"/>
        <v>0</v>
      </c>
      <c r="BF178" s="227"/>
      <c r="BG178" s="227"/>
      <c r="BH178" s="227"/>
      <c r="BI178" s="227"/>
      <c r="BJ178" s="227"/>
      <c r="BK178" s="227"/>
      <c r="BL178" s="227"/>
      <c r="BM178" s="227"/>
      <c r="BN178" s="227"/>
      <c r="BO178" s="227"/>
    </row>
    <row r="179" spans="1:67" s="151" customFormat="1" ht="16">
      <c r="A179" s="169"/>
      <c r="D179" s="259" t="str">
        <f>'2 - Detailed Costs'!F86</f>
        <v>Category</v>
      </c>
      <c r="E179" s="260" t="str">
        <f>'2 - Detailed Costs'!G86</f>
        <v>Useful Life</v>
      </c>
      <c r="F179" s="240">
        <f>'2 - Detailed Costs'!E86</f>
        <v>0</v>
      </c>
      <c r="H179" s="261">
        <f t="shared" si="226"/>
        <v>0</v>
      </c>
      <c r="I179" s="261">
        <f t="shared" si="226"/>
        <v>0</v>
      </c>
      <c r="J179" s="261">
        <f t="shared" si="226"/>
        <v>0</v>
      </c>
      <c r="K179" s="261">
        <f t="shared" si="226"/>
        <v>0</v>
      </c>
      <c r="L179" s="261">
        <f t="shared" si="226"/>
        <v>0</v>
      </c>
      <c r="M179" s="261">
        <f t="shared" si="226"/>
        <v>0</v>
      </c>
      <c r="N179" s="261">
        <f t="shared" si="226"/>
        <v>0</v>
      </c>
      <c r="O179" s="261">
        <f t="shared" si="226"/>
        <v>0</v>
      </c>
      <c r="P179" s="261">
        <f t="shared" si="226"/>
        <v>0</v>
      </c>
      <c r="Q179" s="261">
        <f t="shared" si="226"/>
        <v>0</v>
      </c>
      <c r="R179" s="261">
        <f t="shared" si="226"/>
        <v>0</v>
      </c>
      <c r="S179" s="261">
        <f t="shared" si="226"/>
        <v>0</v>
      </c>
      <c r="T179" s="261">
        <f t="shared" si="226"/>
        <v>0</v>
      </c>
      <c r="U179" s="261">
        <f t="shared" si="226"/>
        <v>0</v>
      </c>
      <c r="V179" s="261">
        <f t="shared" si="226"/>
        <v>0</v>
      </c>
      <c r="W179" s="261">
        <f t="shared" si="226"/>
        <v>0</v>
      </c>
      <c r="X179" s="261">
        <f t="shared" si="227"/>
        <v>0</v>
      </c>
      <c r="Y179" s="261">
        <f t="shared" si="227"/>
        <v>0</v>
      </c>
      <c r="Z179" s="261">
        <f t="shared" si="227"/>
        <v>0</v>
      </c>
      <c r="AA179" s="261">
        <f t="shared" si="227"/>
        <v>0</v>
      </c>
      <c r="AB179" s="261">
        <f t="shared" si="227"/>
        <v>0</v>
      </c>
      <c r="AC179" s="261">
        <f t="shared" si="227"/>
        <v>0</v>
      </c>
      <c r="AD179" s="261">
        <f t="shared" si="227"/>
        <v>0</v>
      </c>
      <c r="AE179" s="261">
        <f t="shared" si="227"/>
        <v>0</v>
      </c>
      <c r="AF179" s="261">
        <f t="shared" si="227"/>
        <v>0</v>
      </c>
      <c r="AG179" s="261">
        <f t="shared" si="227"/>
        <v>0</v>
      </c>
      <c r="AH179" s="261">
        <f t="shared" si="227"/>
        <v>0</v>
      </c>
      <c r="AI179" s="261">
        <f t="shared" si="228"/>
        <v>0</v>
      </c>
      <c r="AJ179" s="261">
        <f t="shared" si="228"/>
        <v>0</v>
      </c>
      <c r="AK179" s="261">
        <f t="shared" si="228"/>
        <v>0</v>
      </c>
      <c r="AL179" s="261">
        <f t="shared" si="228"/>
        <v>0</v>
      </c>
      <c r="AM179" s="261">
        <f t="shared" si="228"/>
        <v>0</v>
      </c>
      <c r="AN179" s="261">
        <f t="shared" si="228"/>
        <v>0</v>
      </c>
      <c r="AO179" s="261">
        <f t="shared" si="228"/>
        <v>0</v>
      </c>
      <c r="AP179" s="261">
        <f t="shared" si="228"/>
        <v>0</v>
      </c>
      <c r="AQ179" s="261">
        <f t="shared" si="228"/>
        <v>0</v>
      </c>
      <c r="AR179" s="261">
        <f t="shared" si="228"/>
        <v>0</v>
      </c>
      <c r="AS179" s="261">
        <f t="shared" si="228"/>
        <v>0</v>
      </c>
      <c r="AT179" s="261">
        <f t="shared" si="228"/>
        <v>0</v>
      </c>
      <c r="AU179" s="261">
        <f t="shared" si="228"/>
        <v>0</v>
      </c>
      <c r="AV179" s="261">
        <f t="shared" si="228"/>
        <v>0</v>
      </c>
      <c r="AW179" s="261">
        <f t="shared" si="228"/>
        <v>0</v>
      </c>
      <c r="AX179" s="261">
        <f t="shared" si="228"/>
        <v>0</v>
      </c>
      <c r="AY179" s="261">
        <f t="shared" si="229"/>
        <v>0</v>
      </c>
      <c r="AZ179" s="261">
        <f t="shared" si="229"/>
        <v>0</v>
      </c>
      <c r="BA179" s="261">
        <f t="shared" si="229"/>
        <v>0</v>
      </c>
      <c r="BB179" s="261">
        <f t="shared" si="229"/>
        <v>0</v>
      </c>
      <c r="BC179" s="261">
        <f t="shared" si="229"/>
        <v>0</v>
      </c>
      <c r="BD179" s="261">
        <f t="shared" si="229"/>
        <v>0</v>
      </c>
      <c r="BE179" s="261">
        <f t="shared" si="229"/>
        <v>0</v>
      </c>
      <c r="BF179" s="227"/>
      <c r="BG179" s="227"/>
      <c r="BH179" s="227"/>
      <c r="BI179" s="227"/>
      <c r="BJ179" s="227"/>
      <c r="BK179" s="227"/>
      <c r="BL179" s="227"/>
      <c r="BM179" s="227"/>
      <c r="BN179" s="227"/>
      <c r="BO179" s="227"/>
    </row>
    <row r="180" spans="1:67" s="151" customFormat="1" ht="16">
      <c r="A180" s="169"/>
      <c r="D180" s="259" t="str">
        <f>'2 - Detailed Costs'!F87</f>
        <v>Category</v>
      </c>
      <c r="E180" s="260" t="str">
        <f>'2 - Detailed Costs'!G87</f>
        <v>Useful Life</v>
      </c>
      <c r="F180" s="240">
        <f>'2 - Detailed Costs'!E87</f>
        <v>0</v>
      </c>
      <c r="H180" s="261">
        <f t="shared" si="226"/>
        <v>0</v>
      </c>
      <c r="I180" s="261">
        <f t="shared" si="226"/>
        <v>0</v>
      </c>
      <c r="J180" s="261">
        <f t="shared" si="226"/>
        <v>0</v>
      </c>
      <c r="K180" s="261">
        <f t="shared" si="226"/>
        <v>0</v>
      </c>
      <c r="L180" s="261">
        <f t="shared" si="226"/>
        <v>0</v>
      </c>
      <c r="M180" s="261">
        <f t="shared" si="226"/>
        <v>0</v>
      </c>
      <c r="N180" s="261">
        <f t="shared" si="226"/>
        <v>0</v>
      </c>
      <c r="O180" s="261">
        <f t="shared" si="226"/>
        <v>0</v>
      </c>
      <c r="P180" s="261">
        <f t="shared" si="226"/>
        <v>0</v>
      </c>
      <c r="Q180" s="261">
        <f t="shared" si="226"/>
        <v>0</v>
      </c>
      <c r="R180" s="261">
        <f t="shared" si="226"/>
        <v>0</v>
      </c>
      <c r="S180" s="261">
        <f t="shared" si="226"/>
        <v>0</v>
      </c>
      <c r="T180" s="261">
        <f t="shared" si="226"/>
        <v>0</v>
      </c>
      <c r="U180" s="261">
        <f t="shared" si="226"/>
        <v>0</v>
      </c>
      <c r="V180" s="261">
        <f t="shared" si="226"/>
        <v>0</v>
      </c>
      <c r="W180" s="261">
        <f t="shared" si="226"/>
        <v>0</v>
      </c>
      <c r="X180" s="261">
        <f t="shared" si="227"/>
        <v>0</v>
      </c>
      <c r="Y180" s="261">
        <f t="shared" si="227"/>
        <v>0</v>
      </c>
      <c r="Z180" s="261">
        <f t="shared" si="227"/>
        <v>0</v>
      </c>
      <c r="AA180" s="261">
        <f t="shared" si="227"/>
        <v>0</v>
      </c>
      <c r="AB180" s="261">
        <f t="shared" si="227"/>
        <v>0</v>
      </c>
      <c r="AC180" s="261">
        <f t="shared" si="227"/>
        <v>0</v>
      </c>
      <c r="AD180" s="261">
        <f t="shared" si="227"/>
        <v>0</v>
      </c>
      <c r="AE180" s="261">
        <f t="shared" si="227"/>
        <v>0</v>
      </c>
      <c r="AF180" s="261">
        <f t="shared" si="227"/>
        <v>0</v>
      </c>
      <c r="AG180" s="261">
        <f t="shared" si="227"/>
        <v>0</v>
      </c>
      <c r="AH180" s="261">
        <f t="shared" si="227"/>
        <v>0</v>
      </c>
      <c r="AI180" s="261">
        <f t="shared" si="228"/>
        <v>0</v>
      </c>
      <c r="AJ180" s="261">
        <f t="shared" si="228"/>
        <v>0</v>
      </c>
      <c r="AK180" s="261">
        <f t="shared" si="228"/>
        <v>0</v>
      </c>
      <c r="AL180" s="261">
        <f t="shared" si="228"/>
        <v>0</v>
      </c>
      <c r="AM180" s="261">
        <f t="shared" si="228"/>
        <v>0</v>
      </c>
      <c r="AN180" s="261">
        <f t="shared" si="228"/>
        <v>0</v>
      </c>
      <c r="AO180" s="261">
        <f t="shared" si="228"/>
        <v>0</v>
      </c>
      <c r="AP180" s="261">
        <f t="shared" si="228"/>
        <v>0</v>
      </c>
      <c r="AQ180" s="261">
        <f t="shared" si="228"/>
        <v>0</v>
      </c>
      <c r="AR180" s="261">
        <f t="shared" si="228"/>
        <v>0</v>
      </c>
      <c r="AS180" s="261">
        <f t="shared" si="228"/>
        <v>0</v>
      </c>
      <c r="AT180" s="261">
        <f t="shared" si="228"/>
        <v>0</v>
      </c>
      <c r="AU180" s="261">
        <f t="shared" si="228"/>
        <v>0</v>
      </c>
      <c r="AV180" s="261">
        <f t="shared" si="228"/>
        <v>0</v>
      </c>
      <c r="AW180" s="261">
        <f t="shared" si="228"/>
        <v>0</v>
      </c>
      <c r="AX180" s="261">
        <f t="shared" si="228"/>
        <v>0</v>
      </c>
      <c r="AY180" s="261">
        <f t="shared" si="229"/>
        <v>0</v>
      </c>
      <c r="AZ180" s="261">
        <f t="shared" si="229"/>
        <v>0</v>
      </c>
      <c r="BA180" s="261">
        <f t="shared" si="229"/>
        <v>0</v>
      </c>
      <c r="BB180" s="261">
        <f t="shared" si="229"/>
        <v>0</v>
      </c>
      <c r="BC180" s="261">
        <f t="shared" si="229"/>
        <v>0</v>
      </c>
      <c r="BD180" s="261">
        <f t="shared" si="229"/>
        <v>0</v>
      </c>
      <c r="BE180" s="261">
        <f t="shared" si="229"/>
        <v>0</v>
      </c>
      <c r="BF180" s="227"/>
      <c r="BG180" s="227"/>
      <c r="BH180" s="227"/>
      <c r="BI180" s="227"/>
      <c r="BJ180" s="227"/>
      <c r="BK180" s="227"/>
      <c r="BL180" s="227"/>
      <c r="BM180" s="227"/>
      <c r="BN180" s="227"/>
      <c r="BO180" s="227"/>
    </row>
    <row r="181" spans="1:67" s="151" customFormat="1" ht="16">
      <c r="A181" s="169"/>
      <c r="D181" s="259" t="str">
        <f>'2 - Detailed Costs'!F88</f>
        <v>Category</v>
      </c>
      <c r="E181" s="260" t="str">
        <f>'2 - Detailed Costs'!G88</f>
        <v>Useful Life</v>
      </c>
      <c r="F181" s="240">
        <f>'2 - Detailed Costs'!E88</f>
        <v>0</v>
      </c>
      <c r="H181" s="261">
        <f t="shared" si="226"/>
        <v>0</v>
      </c>
      <c r="I181" s="261">
        <f t="shared" si="226"/>
        <v>0</v>
      </c>
      <c r="J181" s="261">
        <f t="shared" si="226"/>
        <v>0</v>
      </c>
      <c r="K181" s="261">
        <f t="shared" si="226"/>
        <v>0</v>
      </c>
      <c r="L181" s="261">
        <f t="shared" si="226"/>
        <v>0</v>
      </c>
      <c r="M181" s="261">
        <f t="shared" si="226"/>
        <v>0</v>
      </c>
      <c r="N181" s="261">
        <f t="shared" si="226"/>
        <v>0</v>
      </c>
      <c r="O181" s="261">
        <f t="shared" si="226"/>
        <v>0</v>
      </c>
      <c r="P181" s="261">
        <f t="shared" si="226"/>
        <v>0</v>
      </c>
      <c r="Q181" s="261">
        <f t="shared" si="226"/>
        <v>0</v>
      </c>
      <c r="R181" s="261">
        <f t="shared" si="226"/>
        <v>0</v>
      </c>
      <c r="S181" s="261">
        <f t="shared" si="226"/>
        <v>0</v>
      </c>
      <c r="T181" s="261">
        <f t="shared" si="226"/>
        <v>0</v>
      </c>
      <c r="U181" s="261">
        <f t="shared" si="226"/>
        <v>0</v>
      </c>
      <c r="V181" s="261">
        <f t="shared" si="226"/>
        <v>0</v>
      </c>
      <c r="W181" s="261">
        <f t="shared" si="226"/>
        <v>0</v>
      </c>
      <c r="X181" s="261">
        <f t="shared" si="227"/>
        <v>0</v>
      </c>
      <c r="Y181" s="261">
        <f t="shared" si="227"/>
        <v>0</v>
      </c>
      <c r="Z181" s="261">
        <f t="shared" si="227"/>
        <v>0</v>
      </c>
      <c r="AA181" s="261">
        <f t="shared" si="227"/>
        <v>0</v>
      </c>
      <c r="AB181" s="261">
        <f t="shared" si="227"/>
        <v>0</v>
      </c>
      <c r="AC181" s="261">
        <f t="shared" si="227"/>
        <v>0</v>
      </c>
      <c r="AD181" s="261">
        <f t="shared" si="227"/>
        <v>0</v>
      </c>
      <c r="AE181" s="261">
        <f t="shared" si="227"/>
        <v>0</v>
      </c>
      <c r="AF181" s="261">
        <f t="shared" si="227"/>
        <v>0</v>
      </c>
      <c r="AG181" s="261">
        <f t="shared" si="227"/>
        <v>0</v>
      </c>
      <c r="AH181" s="261">
        <f t="shared" si="227"/>
        <v>0</v>
      </c>
      <c r="AI181" s="261">
        <f t="shared" si="228"/>
        <v>0</v>
      </c>
      <c r="AJ181" s="261">
        <f t="shared" si="228"/>
        <v>0</v>
      </c>
      <c r="AK181" s="261">
        <f t="shared" si="228"/>
        <v>0</v>
      </c>
      <c r="AL181" s="261">
        <f t="shared" si="228"/>
        <v>0</v>
      </c>
      <c r="AM181" s="261">
        <f t="shared" si="228"/>
        <v>0</v>
      </c>
      <c r="AN181" s="261">
        <f t="shared" si="228"/>
        <v>0</v>
      </c>
      <c r="AO181" s="261">
        <f t="shared" si="228"/>
        <v>0</v>
      </c>
      <c r="AP181" s="261">
        <f t="shared" si="228"/>
        <v>0</v>
      </c>
      <c r="AQ181" s="261">
        <f t="shared" si="228"/>
        <v>0</v>
      </c>
      <c r="AR181" s="261">
        <f t="shared" si="228"/>
        <v>0</v>
      </c>
      <c r="AS181" s="261">
        <f t="shared" si="228"/>
        <v>0</v>
      </c>
      <c r="AT181" s="261">
        <f t="shared" si="228"/>
        <v>0</v>
      </c>
      <c r="AU181" s="261">
        <f t="shared" si="228"/>
        <v>0</v>
      </c>
      <c r="AV181" s="261">
        <f t="shared" si="228"/>
        <v>0</v>
      </c>
      <c r="AW181" s="261">
        <f t="shared" si="228"/>
        <v>0</v>
      </c>
      <c r="AX181" s="261">
        <f t="shared" si="228"/>
        <v>0</v>
      </c>
      <c r="AY181" s="261">
        <f t="shared" si="229"/>
        <v>0</v>
      </c>
      <c r="AZ181" s="261">
        <f t="shared" si="229"/>
        <v>0</v>
      </c>
      <c r="BA181" s="261">
        <f t="shared" si="229"/>
        <v>0</v>
      </c>
      <c r="BB181" s="261">
        <f t="shared" si="229"/>
        <v>0</v>
      </c>
      <c r="BC181" s="261">
        <f t="shared" si="229"/>
        <v>0</v>
      </c>
      <c r="BD181" s="261">
        <f t="shared" si="229"/>
        <v>0</v>
      </c>
      <c r="BE181" s="261">
        <f t="shared" si="229"/>
        <v>0</v>
      </c>
      <c r="BF181" s="227"/>
      <c r="BG181" s="227"/>
      <c r="BH181" s="227"/>
      <c r="BI181" s="227"/>
      <c r="BJ181" s="227"/>
      <c r="BK181" s="227"/>
      <c r="BL181" s="227"/>
      <c r="BM181" s="227"/>
      <c r="BN181" s="227"/>
      <c r="BO181" s="227"/>
    </row>
    <row r="182" spans="1:67" s="151" customFormat="1" ht="16">
      <c r="A182" s="169"/>
      <c r="B182" s="189"/>
      <c r="C182" s="269"/>
      <c r="D182" s="275" t="str">
        <f>'2 - Detailed Costs'!F89</f>
        <v>Category</v>
      </c>
      <c r="E182" s="260" t="str">
        <f>'2 - Detailed Costs'!G89</f>
        <v>Useful Life</v>
      </c>
      <c r="F182" s="240">
        <f>'2 - Detailed Costs'!E89</f>
        <v>0</v>
      </c>
      <c r="G182" s="220"/>
      <c r="H182" s="261">
        <f t="shared" si="226"/>
        <v>0</v>
      </c>
      <c r="I182" s="261">
        <f t="shared" si="226"/>
        <v>0</v>
      </c>
      <c r="J182" s="261">
        <f t="shared" si="226"/>
        <v>0</v>
      </c>
      <c r="K182" s="261">
        <f t="shared" si="226"/>
        <v>0</v>
      </c>
      <c r="L182" s="261">
        <f t="shared" si="226"/>
        <v>0</v>
      </c>
      <c r="M182" s="261">
        <f t="shared" si="226"/>
        <v>0</v>
      </c>
      <c r="N182" s="261">
        <f t="shared" si="226"/>
        <v>0</v>
      </c>
      <c r="O182" s="261">
        <f t="shared" si="226"/>
        <v>0</v>
      </c>
      <c r="P182" s="261">
        <f t="shared" si="226"/>
        <v>0</v>
      </c>
      <c r="Q182" s="261">
        <f t="shared" si="226"/>
        <v>0</v>
      </c>
      <c r="R182" s="261">
        <f t="shared" si="226"/>
        <v>0</v>
      </c>
      <c r="S182" s="261">
        <f t="shared" si="226"/>
        <v>0</v>
      </c>
      <c r="T182" s="261">
        <f t="shared" si="226"/>
        <v>0</v>
      </c>
      <c r="U182" s="261">
        <f t="shared" si="226"/>
        <v>0</v>
      </c>
      <c r="V182" s="261">
        <f t="shared" si="226"/>
        <v>0</v>
      </c>
      <c r="W182" s="261">
        <f t="shared" si="226"/>
        <v>0</v>
      </c>
      <c r="X182" s="261">
        <f t="shared" si="227"/>
        <v>0</v>
      </c>
      <c r="Y182" s="261">
        <f t="shared" si="227"/>
        <v>0</v>
      </c>
      <c r="Z182" s="261">
        <f t="shared" si="227"/>
        <v>0</v>
      </c>
      <c r="AA182" s="261">
        <f t="shared" si="227"/>
        <v>0</v>
      </c>
      <c r="AB182" s="261">
        <f t="shared" si="227"/>
        <v>0</v>
      </c>
      <c r="AC182" s="261">
        <f t="shared" si="227"/>
        <v>0</v>
      </c>
      <c r="AD182" s="261">
        <f t="shared" si="227"/>
        <v>0</v>
      </c>
      <c r="AE182" s="261">
        <f t="shared" si="227"/>
        <v>0</v>
      </c>
      <c r="AF182" s="261">
        <f t="shared" si="227"/>
        <v>0</v>
      </c>
      <c r="AG182" s="261">
        <f t="shared" si="227"/>
        <v>0</v>
      </c>
      <c r="AH182" s="261">
        <f t="shared" si="227"/>
        <v>0</v>
      </c>
      <c r="AI182" s="261">
        <f t="shared" si="228"/>
        <v>0</v>
      </c>
      <c r="AJ182" s="261">
        <f t="shared" si="228"/>
        <v>0</v>
      </c>
      <c r="AK182" s="261">
        <f t="shared" si="228"/>
        <v>0</v>
      </c>
      <c r="AL182" s="261">
        <f t="shared" si="228"/>
        <v>0</v>
      </c>
      <c r="AM182" s="261">
        <f t="shared" si="228"/>
        <v>0</v>
      </c>
      <c r="AN182" s="261">
        <f t="shared" si="228"/>
        <v>0</v>
      </c>
      <c r="AO182" s="261">
        <f t="shared" si="228"/>
        <v>0</v>
      </c>
      <c r="AP182" s="261">
        <f t="shared" si="228"/>
        <v>0</v>
      </c>
      <c r="AQ182" s="261">
        <f t="shared" si="228"/>
        <v>0</v>
      </c>
      <c r="AR182" s="261">
        <f t="shared" si="228"/>
        <v>0</v>
      </c>
      <c r="AS182" s="261">
        <f t="shared" si="228"/>
        <v>0</v>
      </c>
      <c r="AT182" s="261">
        <f t="shared" si="228"/>
        <v>0</v>
      </c>
      <c r="AU182" s="261">
        <f t="shared" si="228"/>
        <v>0</v>
      </c>
      <c r="AV182" s="261">
        <f t="shared" si="228"/>
        <v>0</v>
      </c>
      <c r="AW182" s="261">
        <f t="shared" si="228"/>
        <v>0</v>
      </c>
      <c r="AX182" s="261">
        <f t="shared" si="228"/>
        <v>0</v>
      </c>
      <c r="AY182" s="261">
        <f t="shared" si="229"/>
        <v>0</v>
      </c>
      <c r="AZ182" s="261">
        <f t="shared" si="229"/>
        <v>0</v>
      </c>
      <c r="BA182" s="261">
        <f t="shared" si="229"/>
        <v>0</v>
      </c>
      <c r="BB182" s="261">
        <f t="shared" si="229"/>
        <v>0</v>
      </c>
      <c r="BC182" s="261">
        <f t="shared" si="229"/>
        <v>0</v>
      </c>
      <c r="BD182" s="261">
        <f t="shared" si="229"/>
        <v>0</v>
      </c>
      <c r="BE182" s="261">
        <f t="shared" si="229"/>
        <v>0</v>
      </c>
      <c r="BF182" s="227"/>
      <c r="BG182" s="227"/>
      <c r="BH182" s="227"/>
      <c r="BI182" s="227"/>
      <c r="BJ182" s="227"/>
      <c r="BK182" s="227"/>
      <c r="BL182" s="227"/>
      <c r="BM182" s="227"/>
      <c r="BN182" s="227"/>
      <c r="BO182" s="227"/>
    </row>
    <row r="183" spans="1:67" s="151" customFormat="1" ht="16">
      <c r="A183" s="169"/>
      <c r="B183" s="189"/>
      <c r="C183" s="269"/>
      <c r="D183" s="275" t="str">
        <f>'2 - Detailed Costs'!F90</f>
        <v>Category</v>
      </c>
      <c r="E183" s="260" t="str">
        <f>'2 - Detailed Costs'!G90</f>
        <v>Useful Life</v>
      </c>
      <c r="F183" s="240">
        <f>'2 - Detailed Costs'!E90</f>
        <v>0</v>
      </c>
      <c r="G183" s="220"/>
      <c r="H183" s="261">
        <f t="shared" si="226"/>
        <v>0</v>
      </c>
      <c r="I183" s="261">
        <f t="shared" si="226"/>
        <v>0</v>
      </c>
      <c r="J183" s="261">
        <f t="shared" si="226"/>
        <v>0</v>
      </c>
      <c r="K183" s="261">
        <f t="shared" si="226"/>
        <v>0</v>
      </c>
      <c r="L183" s="261">
        <f t="shared" si="226"/>
        <v>0</v>
      </c>
      <c r="M183" s="261">
        <f t="shared" si="226"/>
        <v>0</v>
      </c>
      <c r="N183" s="261">
        <f t="shared" si="226"/>
        <v>0</v>
      </c>
      <c r="O183" s="261">
        <f t="shared" si="226"/>
        <v>0</v>
      </c>
      <c r="P183" s="261">
        <f t="shared" si="226"/>
        <v>0</v>
      </c>
      <c r="Q183" s="261">
        <f t="shared" si="226"/>
        <v>0</v>
      </c>
      <c r="R183" s="261">
        <f t="shared" si="226"/>
        <v>0</v>
      </c>
      <c r="S183" s="261">
        <f t="shared" si="226"/>
        <v>0</v>
      </c>
      <c r="T183" s="261">
        <f t="shared" si="226"/>
        <v>0</v>
      </c>
      <c r="U183" s="261">
        <f t="shared" si="226"/>
        <v>0</v>
      </c>
      <c r="V183" s="261">
        <f t="shared" si="226"/>
        <v>0</v>
      </c>
      <c r="W183" s="261">
        <f t="shared" si="226"/>
        <v>0</v>
      </c>
      <c r="X183" s="261">
        <f t="shared" si="227"/>
        <v>0</v>
      </c>
      <c r="Y183" s="261">
        <f t="shared" si="227"/>
        <v>0</v>
      </c>
      <c r="Z183" s="261">
        <f t="shared" si="227"/>
        <v>0</v>
      </c>
      <c r="AA183" s="261">
        <f t="shared" si="227"/>
        <v>0</v>
      </c>
      <c r="AB183" s="261">
        <f t="shared" si="227"/>
        <v>0</v>
      </c>
      <c r="AC183" s="261">
        <f t="shared" si="227"/>
        <v>0</v>
      </c>
      <c r="AD183" s="261">
        <f t="shared" si="227"/>
        <v>0</v>
      </c>
      <c r="AE183" s="261">
        <f t="shared" si="227"/>
        <v>0</v>
      </c>
      <c r="AF183" s="261">
        <f t="shared" si="227"/>
        <v>0</v>
      </c>
      <c r="AG183" s="261">
        <f t="shared" si="227"/>
        <v>0</v>
      </c>
      <c r="AH183" s="261">
        <f t="shared" si="227"/>
        <v>0</v>
      </c>
      <c r="AI183" s="261">
        <f t="shared" si="228"/>
        <v>0</v>
      </c>
      <c r="AJ183" s="261">
        <f t="shared" si="228"/>
        <v>0</v>
      </c>
      <c r="AK183" s="261">
        <f t="shared" si="228"/>
        <v>0</v>
      </c>
      <c r="AL183" s="261">
        <f t="shared" si="228"/>
        <v>0</v>
      </c>
      <c r="AM183" s="261">
        <f t="shared" si="228"/>
        <v>0</v>
      </c>
      <c r="AN183" s="261">
        <f t="shared" si="228"/>
        <v>0</v>
      </c>
      <c r="AO183" s="261">
        <f t="shared" si="228"/>
        <v>0</v>
      </c>
      <c r="AP183" s="261">
        <f t="shared" si="228"/>
        <v>0</v>
      </c>
      <c r="AQ183" s="261">
        <f t="shared" si="228"/>
        <v>0</v>
      </c>
      <c r="AR183" s="261">
        <f t="shared" si="228"/>
        <v>0</v>
      </c>
      <c r="AS183" s="261">
        <f t="shared" si="228"/>
        <v>0</v>
      </c>
      <c r="AT183" s="261">
        <f t="shared" si="228"/>
        <v>0</v>
      </c>
      <c r="AU183" s="261">
        <f t="shared" si="228"/>
        <v>0</v>
      </c>
      <c r="AV183" s="261">
        <f t="shared" si="228"/>
        <v>0</v>
      </c>
      <c r="AW183" s="261">
        <f t="shared" si="228"/>
        <v>0</v>
      </c>
      <c r="AX183" s="261">
        <f t="shared" si="228"/>
        <v>0</v>
      </c>
      <c r="AY183" s="261">
        <f t="shared" si="229"/>
        <v>0</v>
      </c>
      <c r="AZ183" s="261">
        <f t="shared" si="229"/>
        <v>0</v>
      </c>
      <c r="BA183" s="261">
        <f t="shared" si="229"/>
        <v>0</v>
      </c>
      <c r="BB183" s="261">
        <f t="shared" si="229"/>
        <v>0</v>
      </c>
      <c r="BC183" s="261">
        <f t="shared" si="229"/>
        <v>0</v>
      </c>
      <c r="BD183" s="261">
        <f t="shared" si="229"/>
        <v>0</v>
      </c>
      <c r="BE183" s="261">
        <f t="shared" si="229"/>
        <v>0</v>
      </c>
      <c r="BF183" s="227"/>
      <c r="BG183" s="227"/>
      <c r="BH183" s="227"/>
      <c r="BI183" s="227"/>
      <c r="BJ183" s="227"/>
      <c r="BK183" s="227"/>
      <c r="BL183" s="227"/>
      <c r="BM183" s="227"/>
      <c r="BN183" s="227"/>
      <c r="BO183" s="227"/>
    </row>
    <row r="184" spans="1:67" s="151" customFormat="1" ht="16">
      <c r="A184" s="169"/>
      <c r="B184" s="189"/>
      <c r="C184" s="269"/>
      <c r="D184" s="275" t="str">
        <f>'2 - Detailed Costs'!F91</f>
        <v>Category</v>
      </c>
      <c r="E184" s="260" t="str">
        <f>'2 - Detailed Costs'!G91</f>
        <v>Useful Life</v>
      </c>
      <c r="F184" s="240">
        <f>'2 - Detailed Costs'!E91</f>
        <v>0</v>
      </c>
      <c r="G184" s="220"/>
      <c r="H184" s="261">
        <f t="shared" si="226"/>
        <v>0</v>
      </c>
      <c r="I184" s="261">
        <f t="shared" si="226"/>
        <v>0</v>
      </c>
      <c r="J184" s="261">
        <f t="shared" si="226"/>
        <v>0</v>
      </c>
      <c r="K184" s="261">
        <f t="shared" si="226"/>
        <v>0</v>
      </c>
      <c r="L184" s="261">
        <f t="shared" si="226"/>
        <v>0</v>
      </c>
      <c r="M184" s="261">
        <f t="shared" si="226"/>
        <v>0</v>
      </c>
      <c r="N184" s="261">
        <f t="shared" si="226"/>
        <v>0</v>
      </c>
      <c r="O184" s="261">
        <f t="shared" si="226"/>
        <v>0</v>
      </c>
      <c r="P184" s="261">
        <f t="shared" si="226"/>
        <v>0</v>
      </c>
      <c r="Q184" s="261">
        <f t="shared" si="226"/>
        <v>0</v>
      </c>
      <c r="R184" s="261">
        <f t="shared" si="226"/>
        <v>0</v>
      </c>
      <c r="S184" s="261">
        <f t="shared" si="226"/>
        <v>0</v>
      </c>
      <c r="T184" s="261">
        <f t="shared" si="226"/>
        <v>0</v>
      </c>
      <c r="U184" s="261">
        <f t="shared" si="226"/>
        <v>0</v>
      </c>
      <c r="V184" s="261">
        <f t="shared" si="226"/>
        <v>0</v>
      </c>
      <c r="W184" s="261">
        <f t="shared" si="226"/>
        <v>0</v>
      </c>
      <c r="X184" s="261">
        <f t="shared" si="227"/>
        <v>0</v>
      </c>
      <c r="Y184" s="261">
        <f t="shared" si="227"/>
        <v>0</v>
      </c>
      <c r="Z184" s="261">
        <f t="shared" si="227"/>
        <v>0</v>
      </c>
      <c r="AA184" s="261">
        <f t="shared" si="227"/>
        <v>0</v>
      </c>
      <c r="AB184" s="261">
        <f t="shared" si="227"/>
        <v>0</v>
      </c>
      <c r="AC184" s="261">
        <f t="shared" si="227"/>
        <v>0</v>
      </c>
      <c r="AD184" s="261">
        <f t="shared" si="227"/>
        <v>0</v>
      </c>
      <c r="AE184" s="261">
        <f t="shared" si="227"/>
        <v>0</v>
      </c>
      <c r="AF184" s="261">
        <f t="shared" si="227"/>
        <v>0</v>
      </c>
      <c r="AG184" s="261">
        <f t="shared" si="227"/>
        <v>0</v>
      </c>
      <c r="AH184" s="261">
        <f t="shared" si="227"/>
        <v>0</v>
      </c>
      <c r="AI184" s="261">
        <f t="shared" si="228"/>
        <v>0</v>
      </c>
      <c r="AJ184" s="261">
        <f t="shared" si="228"/>
        <v>0</v>
      </c>
      <c r="AK184" s="261">
        <f t="shared" si="228"/>
        <v>0</v>
      </c>
      <c r="AL184" s="261">
        <f t="shared" si="228"/>
        <v>0</v>
      </c>
      <c r="AM184" s="261">
        <f t="shared" si="228"/>
        <v>0</v>
      </c>
      <c r="AN184" s="261">
        <f t="shared" si="228"/>
        <v>0</v>
      </c>
      <c r="AO184" s="261">
        <f t="shared" si="228"/>
        <v>0</v>
      </c>
      <c r="AP184" s="261">
        <f t="shared" si="228"/>
        <v>0</v>
      </c>
      <c r="AQ184" s="261">
        <f t="shared" si="228"/>
        <v>0</v>
      </c>
      <c r="AR184" s="261">
        <f t="shared" si="228"/>
        <v>0</v>
      </c>
      <c r="AS184" s="261">
        <f t="shared" si="228"/>
        <v>0</v>
      </c>
      <c r="AT184" s="261">
        <f t="shared" si="228"/>
        <v>0</v>
      </c>
      <c r="AU184" s="261">
        <f t="shared" si="228"/>
        <v>0</v>
      </c>
      <c r="AV184" s="261">
        <f t="shared" si="228"/>
        <v>0</v>
      </c>
      <c r="AW184" s="261">
        <f t="shared" si="228"/>
        <v>0</v>
      </c>
      <c r="AX184" s="261">
        <f t="shared" si="228"/>
        <v>0</v>
      </c>
      <c r="AY184" s="261">
        <f t="shared" si="229"/>
        <v>0</v>
      </c>
      <c r="AZ184" s="261">
        <f t="shared" si="229"/>
        <v>0</v>
      </c>
      <c r="BA184" s="261">
        <f t="shared" si="229"/>
        <v>0</v>
      </c>
      <c r="BB184" s="261">
        <f t="shared" si="229"/>
        <v>0</v>
      </c>
      <c r="BC184" s="261">
        <f t="shared" si="229"/>
        <v>0</v>
      </c>
      <c r="BD184" s="261">
        <f t="shared" si="229"/>
        <v>0</v>
      </c>
      <c r="BE184" s="261">
        <f t="shared" si="229"/>
        <v>0</v>
      </c>
      <c r="BF184" s="227"/>
      <c r="BG184" s="227"/>
      <c r="BH184" s="227"/>
      <c r="BI184" s="227"/>
      <c r="BJ184" s="227"/>
      <c r="BK184" s="227"/>
      <c r="BL184" s="227"/>
      <c r="BM184" s="227"/>
      <c r="BN184" s="227"/>
      <c r="BO184" s="227"/>
    </row>
    <row r="185" spans="1:67" s="151" customFormat="1" ht="16">
      <c r="A185" s="169"/>
      <c r="B185" s="189"/>
      <c r="C185" s="269"/>
      <c r="D185" s="275" t="str">
        <f>'2 - Detailed Costs'!F92</f>
        <v>Category</v>
      </c>
      <c r="E185" s="260" t="str">
        <f>'2 - Detailed Costs'!G92</f>
        <v>Useful Life</v>
      </c>
      <c r="F185" s="240">
        <f>'2 - Detailed Costs'!E92</f>
        <v>0</v>
      </c>
      <c r="G185" s="220"/>
      <c r="H185" s="261">
        <f t="shared" si="226"/>
        <v>0</v>
      </c>
      <c r="I185" s="261">
        <f t="shared" si="226"/>
        <v>0</v>
      </c>
      <c r="J185" s="261">
        <f t="shared" si="226"/>
        <v>0</v>
      </c>
      <c r="K185" s="261">
        <f t="shared" si="226"/>
        <v>0</v>
      </c>
      <c r="L185" s="261">
        <f t="shared" si="226"/>
        <v>0</v>
      </c>
      <c r="M185" s="261">
        <f t="shared" si="226"/>
        <v>0</v>
      </c>
      <c r="N185" s="261">
        <f t="shared" si="226"/>
        <v>0</v>
      </c>
      <c r="O185" s="261">
        <f t="shared" si="226"/>
        <v>0</v>
      </c>
      <c r="P185" s="261">
        <f t="shared" si="226"/>
        <v>0</v>
      </c>
      <c r="Q185" s="261">
        <f t="shared" si="226"/>
        <v>0</v>
      </c>
      <c r="R185" s="261">
        <f t="shared" si="226"/>
        <v>0</v>
      </c>
      <c r="S185" s="261">
        <f t="shared" si="226"/>
        <v>0</v>
      </c>
      <c r="T185" s="261">
        <f t="shared" si="226"/>
        <v>0</v>
      </c>
      <c r="U185" s="261">
        <f t="shared" si="226"/>
        <v>0</v>
      </c>
      <c r="V185" s="261">
        <f t="shared" si="226"/>
        <v>0</v>
      </c>
      <c r="W185" s="261">
        <f t="shared" si="226"/>
        <v>0</v>
      </c>
      <c r="X185" s="261">
        <f t="shared" si="227"/>
        <v>0</v>
      </c>
      <c r="Y185" s="261">
        <f t="shared" si="227"/>
        <v>0</v>
      </c>
      <c r="Z185" s="261">
        <f t="shared" si="227"/>
        <v>0</v>
      </c>
      <c r="AA185" s="261">
        <f t="shared" si="227"/>
        <v>0</v>
      </c>
      <c r="AB185" s="261">
        <f t="shared" si="227"/>
        <v>0</v>
      </c>
      <c r="AC185" s="261">
        <f t="shared" si="227"/>
        <v>0</v>
      </c>
      <c r="AD185" s="261">
        <f t="shared" si="227"/>
        <v>0</v>
      </c>
      <c r="AE185" s="261">
        <f t="shared" si="227"/>
        <v>0</v>
      </c>
      <c r="AF185" s="261">
        <f t="shared" si="227"/>
        <v>0</v>
      </c>
      <c r="AG185" s="261">
        <f t="shared" si="227"/>
        <v>0</v>
      </c>
      <c r="AH185" s="261">
        <f t="shared" si="227"/>
        <v>0</v>
      </c>
      <c r="AI185" s="261">
        <f t="shared" si="228"/>
        <v>0</v>
      </c>
      <c r="AJ185" s="261">
        <f t="shared" si="228"/>
        <v>0</v>
      </c>
      <c r="AK185" s="261">
        <f t="shared" si="228"/>
        <v>0</v>
      </c>
      <c r="AL185" s="261">
        <f t="shared" si="228"/>
        <v>0</v>
      </c>
      <c r="AM185" s="261">
        <f t="shared" si="228"/>
        <v>0</v>
      </c>
      <c r="AN185" s="261">
        <f t="shared" si="228"/>
        <v>0</v>
      </c>
      <c r="AO185" s="261">
        <f t="shared" si="228"/>
        <v>0</v>
      </c>
      <c r="AP185" s="261">
        <f t="shared" si="228"/>
        <v>0</v>
      </c>
      <c r="AQ185" s="261">
        <f t="shared" si="228"/>
        <v>0</v>
      </c>
      <c r="AR185" s="261">
        <f t="shared" si="228"/>
        <v>0</v>
      </c>
      <c r="AS185" s="261">
        <f t="shared" si="228"/>
        <v>0</v>
      </c>
      <c r="AT185" s="261">
        <f t="shared" si="228"/>
        <v>0</v>
      </c>
      <c r="AU185" s="261">
        <f t="shared" si="228"/>
        <v>0</v>
      </c>
      <c r="AV185" s="261">
        <f t="shared" si="228"/>
        <v>0</v>
      </c>
      <c r="AW185" s="261">
        <f t="shared" si="228"/>
        <v>0</v>
      </c>
      <c r="AX185" s="261">
        <f t="shared" si="228"/>
        <v>0</v>
      </c>
      <c r="AY185" s="261">
        <f t="shared" si="229"/>
        <v>0</v>
      </c>
      <c r="AZ185" s="261">
        <f t="shared" si="229"/>
        <v>0</v>
      </c>
      <c r="BA185" s="261">
        <f t="shared" si="229"/>
        <v>0</v>
      </c>
      <c r="BB185" s="261">
        <f t="shared" si="229"/>
        <v>0</v>
      </c>
      <c r="BC185" s="261">
        <f t="shared" si="229"/>
        <v>0</v>
      </c>
      <c r="BD185" s="261">
        <f t="shared" si="229"/>
        <v>0</v>
      </c>
      <c r="BE185" s="261">
        <f t="shared" si="229"/>
        <v>0</v>
      </c>
      <c r="BF185" s="227"/>
      <c r="BG185" s="227"/>
      <c r="BH185" s="227"/>
      <c r="BI185" s="227"/>
      <c r="BJ185" s="227"/>
      <c r="BK185" s="227"/>
      <c r="BL185" s="227"/>
      <c r="BM185" s="227"/>
      <c r="BN185" s="227"/>
      <c r="BO185" s="227"/>
    </row>
    <row r="186" spans="1:67" s="151" customFormat="1" ht="16">
      <c r="A186" s="169"/>
      <c r="B186" s="189"/>
      <c r="C186" s="269"/>
      <c r="D186" s="276"/>
      <c r="E186" s="260"/>
      <c r="F186" s="240"/>
      <c r="G186" s="220"/>
      <c r="H186" s="261"/>
      <c r="I186" s="261"/>
      <c r="J186" s="261"/>
      <c r="K186" s="261"/>
      <c r="L186" s="261"/>
      <c r="M186" s="261"/>
      <c r="N186" s="261"/>
      <c r="O186" s="261"/>
      <c r="P186" s="261"/>
      <c r="Q186" s="261"/>
      <c r="R186" s="261"/>
      <c r="S186" s="261"/>
      <c r="T186" s="261"/>
      <c r="U186" s="261"/>
      <c r="V186" s="261"/>
      <c r="W186" s="261"/>
      <c r="X186" s="261"/>
      <c r="Y186" s="261"/>
      <c r="Z186" s="261"/>
      <c r="AA186" s="261"/>
      <c r="AB186" s="261"/>
      <c r="AC186" s="261"/>
      <c r="AD186" s="261"/>
      <c r="AE186" s="261"/>
      <c r="AF186" s="261"/>
      <c r="AG186" s="261"/>
      <c r="AH186" s="261"/>
      <c r="AI186" s="261"/>
      <c r="AJ186" s="261"/>
      <c r="AK186" s="261"/>
      <c r="AL186" s="261"/>
      <c r="AM186" s="261"/>
      <c r="AN186" s="261"/>
      <c r="AO186" s="261"/>
      <c r="AP186" s="261"/>
      <c r="AQ186" s="261"/>
      <c r="AR186" s="261"/>
      <c r="AS186" s="261"/>
      <c r="AT186" s="261"/>
      <c r="AU186" s="261"/>
      <c r="AV186" s="261"/>
      <c r="AW186" s="261"/>
      <c r="AX186" s="261"/>
      <c r="AY186" s="261"/>
      <c r="AZ186" s="261"/>
      <c r="BA186" s="261"/>
      <c r="BB186" s="261"/>
      <c r="BC186" s="261"/>
      <c r="BD186" s="261"/>
      <c r="BE186" s="261"/>
      <c r="BF186" s="227"/>
      <c r="BG186" s="227"/>
      <c r="BH186" s="227"/>
      <c r="BI186" s="227"/>
      <c r="BJ186" s="227"/>
      <c r="BK186" s="227"/>
      <c r="BL186" s="227"/>
      <c r="BM186" s="227"/>
      <c r="BN186" s="227"/>
      <c r="BO186" s="227"/>
    </row>
    <row r="187" spans="1:67" s="151" customFormat="1" ht="16">
      <c r="A187" s="169"/>
      <c r="B187" s="189"/>
      <c r="C187" s="269"/>
      <c r="D187" s="276"/>
      <c r="E187" s="260"/>
      <c r="F187" s="240"/>
      <c r="G187" s="220"/>
      <c r="H187" s="261"/>
      <c r="I187" s="261"/>
      <c r="J187" s="261"/>
      <c r="K187" s="261"/>
      <c r="L187" s="261"/>
      <c r="M187" s="261"/>
      <c r="N187" s="261"/>
      <c r="O187" s="261"/>
      <c r="P187" s="261"/>
      <c r="Q187" s="261"/>
      <c r="R187" s="261"/>
      <c r="S187" s="261"/>
      <c r="T187" s="261"/>
      <c r="U187" s="261"/>
      <c r="V187" s="261"/>
      <c r="W187" s="261"/>
      <c r="X187" s="261"/>
      <c r="Y187" s="261"/>
      <c r="Z187" s="261"/>
      <c r="AA187" s="261"/>
      <c r="AB187" s="261"/>
      <c r="AC187" s="261"/>
      <c r="AD187" s="261"/>
      <c r="AE187" s="261"/>
      <c r="AF187" s="261"/>
      <c r="AG187" s="261"/>
      <c r="AH187" s="261"/>
      <c r="AI187" s="261"/>
      <c r="AJ187" s="261"/>
      <c r="AK187" s="261"/>
      <c r="AL187" s="261"/>
      <c r="AM187" s="261"/>
      <c r="AN187" s="261"/>
      <c r="AO187" s="261"/>
      <c r="AP187" s="261"/>
      <c r="AQ187" s="261"/>
      <c r="AR187" s="261"/>
      <c r="AS187" s="261"/>
      <c r="AT187" s="261"/>
      <c r="AU187" s="261"/>
      <c r="AV187" s="261"/>
      <c r="AW187" s="261"/>
      <c r="AX187" s="261"/>
      <c r="AY187" s="261"/>
      <c r="AZ187" s="261"/>
      <c r="BA187" s="261"/>
      <c r="BB187" s="261"/>
      <c r="BC187" s="261"/>
      <c r="BD187" s="261"/>
      <c r="BE187" s="261"/>
      <c r="BF187" s="227"/>
      <c r="BG187" s="227"/>
      <c r="BH187" s="227"/>
      <c r="BI187" s="227"/>
      <c r="BJ187" s="227"/>
      <c r="BK187" s="227"/>
      <c r="BL187" s="227"/>
      <c r="BM187" s="227"/>
      <c r="BN187" s="227"/>
      <c r="BO187" s="227"/>
    </row>
    <row r="188" spans="1:67" s="151" customFormat="1" ht="16">
      <c r="A188" s="169"/>
      <c r="B188" s="189"/>
      <c r="C188" s="269"/>
      <c r="D188" s="276"/>
      <c r="E188" s="260"/>
      <c r="F188" s="240"/>
      <c r="G188" s="220"/>
      <c r="H188" s="261"/>
      <c r="I188" s="261"/>
      <c r="J188" s="261"/>
      <c r="K188" s="261"/>
      <c r="L188" s="261"/>
      <c r="M188" s="261"/>
      <c r="N188" s="261"/>
      <c r="O188" s="261"/>
      <c r="P188" s="261"/>
      <c r="Q188" s="261"/>
      <c r="R188" s="261"/>
      <c r="S188" s="261"/>
      <c r="T188" s="261"/>
      <c r="U188" s="261"/>
      <c r="V188" s="261"/>
      <c r="W188" s="261"/>
      <c r="X188" s="261"/>
      <c r="Y188" s="261"/>
      <c r="Z188" s="261"/>
      <c r="AA188" s="261"/>
      <c r="AB188" s="261"/>
      <c r="AC188" s="261"/>
      <c r="AD188" s="261"/>
      <c r="AE188" s="261"/>
      <c r="AF188" s="261"/>
      <c r="AG188" s="261"/>
      <c r="AH188" s="261"/>
      <c r="AI188" s="261"/>
      <c r="AJ188" s="261"/>
      <c r="AK188" s="261"/>
      <c r="AL188" s="261"/>
      <c r="AM188" s="261"/>
      <c r="AN188" s="261"/>
      <c r="AO188" s="261"/>
      <c r="AP188" s="261"/>
      <c r="AQ188" s="261"/>
      <c r="AR188" s="261"/>
      <c r="AS188" s="261"/>
      <c r="AT188" s="261"/>
      <c r="AU188" s="261"/>
      <c r="AV188" s="261"/>
      <c r="AW188" s="261"/>
      <c r="AX188" s="261"/>
      <c r="AY188" s="261"/>
      <c r="AZ188" s="261"/>
      <c r="BA188" s="261"/>
      <c r="BB188" s="261"/>
      <c r="BC188" s="261"/>
      <c r="BD188" s="261"/>
      <c r="BE188" s="261"/>
      <c r="BF188" s="227"/>
      <c r="BG188" s="227"/>
      <c r="BH188" s="227"/>
      <c r="BI188" s="227"/>
      <c r="BJ188" s="227"/>
      <c r="BK188" s="227"/>
      <c r="BL188" s="227"/>
      <c r="BM188" s="227"/>
      <c r="BN188" s="227"/>
      <c r="BO188" s="227"/>
    </row>
    <row r="189" spans="1:67" s="151" customFormat="1" ht="16">
      <c r="A189" s="169"/>
      <c r="B189" s="189"/>
      <c r="C189" s="269"/>
      <c r="D189" s="276"/>
      <c r="E189" s="260"/>
      <c r="F189" s="240"/>
      <c r="G189" s="220"/>
      <c r="H189" s="261"/>
      <c r="I189" s="261"/>
      <c r="J189" s="261"/>
      <c r="K189" s="261"/>
      <c r="L189" s="261"/>
      <c r="M189" s="261"/>
      <c r="N189" s="261"/>
      <c r="O189" s="261"/>
      <c r="P189" s="261"/>
      <c r="Q189" s="261"/>
      <c r="R189" s="261"/>
      <c r="S189" s="261"/>
      <c r="T189" s="261"/>
      <c r="U189" s="261"/>
      <c r="V189" s="261"/>
      <c r="W189" s="261"/>
      <c r="X189" s="261"/>
      <c r="Y189" s="261"/>
      <c r="Z189" s="261"/>
      <c r="AA189" s="261"/>
      <c r="AB189" s="261"/>
      <c r="AC189" s="261"/>
      <c r="AD189" s="261"/>
      <c r="AE189" s="261"/>
      <c r="AF189" s="261"/>
      <c r="AG189" s="261"/>
      <c r="AH189" s="261"/>
      <c r="AI189" s="261"/>
      <c r="AJ189" s="261"/>
      <c r="AK189" s="261"/>
      <c r="AL189" s="261"/>
      <c r="AM189" s="261"/>
      <c r="AN189" s="261"/>
      <c r="AO189" s="261"/>
      <c r="AP189" s="261"/>
      <c r="AQ189" s="261"/>
      <c r="AR189" s="261"/>
      <c r="AS189" s="261"/>
      <c r="AT189" s="261"/>
      <c r="AU189" s="261"/>
      <c r="AV189" s="261"/>
      <c r="AW189" s="261"/>
      <c r="AX189" s="261"/>
      <c r="AY189" s="261"/>
      <c r="AZ189" s="261"/>
      <c r="BA189" s="261"/>
      <c r="BB189" s="261"/>
      <c r="BC189" s="261"/>
      <c r="BD189" s="261"/>
      <c r="BE189" s="261"/>
      <c r="BF189" s="227"/>
      <c r="BG189" s="227"/>
      <c r="BH189" s="227"/>
      <c r="BI189" s="227"/>
      <c r="BJ189" s="227"/>
      <c r="BK189" s="227"/>
      <c r="BL189" s="227"/>
      <c r="BM189" s="227"/>
      <c r="BN189" s="227"/>
      <c r="BO189" s="227"/>
    </row>
    <row r="190" spans="1:67" s="151" customFormat="1" ht="16">
      <c r="A190" s="169"/>
      <c r="B190" s="189"/>
      <c r="C190" s="269"/>
      <c r="D190" s="276"/>
      <c r="E190" s="260"/>
      <c r="F190" s="240"/>
      <c r="G190" s="222"/>
      <c r="H190" s="261"/>
      <c r="I190" s="261"/>
      <c r="J190" s="261"/>
      <c r="K190" s="261"/>
      <c r="L190" s="261"/>
      <c r="M190" s="261"/>
      <c r="N190" s="261"/>
      <c r="O190" s="261"/>
      <c r="P190" s="261"/>
      <c r="Q190" s="261"/>
      <c r="R190" s="261"/>
      <c r="S190" s="261"/>
      <c r="T190" s="261"/>
      <c r="U190" s="261"/>
      <c r="V190" s="261"/>
      <c r="W190" s="261"/>
      <c r="X190" s="261"/>
      <c r="Y190" s="261"/>
      <c r="Z190" s="261"/>
      <c r="AA190" s="261"/>
      <c r="AB190" s="261"/>
      <c r="AC190" s="261"/>
      <c r="AD190" s="261"/>
      <c r="AE190" s="261"/>
      <c r="AF190" s="261"/>
      <c r="AG190" s="261"/>
      <c r="AH190" s="261"/>
      <c r="AI190" s="261"/>
      <c r="AJ190" s="261"/>
      <c r="AK190" s="261"/>
      <c r="AL190" s="261"/>
      <c r="AM190" s="261"/>
      <c r="AN190" s="261"/>
      <c r="AO190" s="261"/>
      <c r="AP190" s="261"/>
      <c r="AQ190" s="261"/>
      <c r="AR190" s="261"/>
      <c r="AS190" s="261"/>
      <c r="AT190" s="261"/>
      <c r="AU190" s="261"/>
      <c r="AV190" s="261"/>
      <c r="AW190" s="261"/>
      <c r="AX190" s="261"/>
      <c r="AY190" s="261"/>
      <c r="AZ190" s="261"/>
      <c r="BA190" s="261"/>
      <c r="BB190" s="261"/>
      <c r="BC190" s="261"/>
      <c r="BD190" s="261"/>
      <c r="BE190" s="261"/>
    </row>
    <row r="191" spans="1:67" s="151" customFormat="1" ht="16">
      <c r="A191" s="169"/>
      <c r="B191" s="189"/>
      <c r="C191" s="215"/>
      <c r="D191" s="276"/>
      <c r="E191" s="260"/>
      <c r="F191" s="240"/>
      <c r="G191" s="262"/>
      <c r="H191" s="262"/>
      <c r="I191" s="262"/>
      <c r="J191" s="262"/>
      <c r="K191" s="262"/>
      <c r="L191" s="262"/>
      <c r="M191" s="262"/>
      <c r="N191" s="262"/>
      <c r="O191" s="262"/>
      <c r="P191" s="262"/>
      <c r="Q191" s="262"/>
      <c r="R191" s="262"/>
      <c r="S191" s="262"/>
      <c r="T191" s="262"/>
      <c r="U191" s="262"/>
      <c r="V191" s="262"/>
      <c r="W191" s="262"/>
      <c r="X191" s="262"/>
      <c r="Y191" s="262"/>
      <c r="Z191" s="262"/>
      <c r="AA191" s="262"/>
      <c r="AB191" s="262"/>
      <c r="AC191" s="262"/>
      <c r="AD191" s="262"/>
      <c r="AE191" s="262"/>
      <c r="AF191" s="262"/>
      <c r="AG191" s="262"/>
      <c r="AH191" s="262"/>
      <c r="AI191" s="262"/>
      <c r="AJ191" s="262"/>
      <c r="AK191" s="262"/>
      <c r="AL191" s="262"/>
      <c r="AM191" s="262"/>
      <c r="AN191" s="262"/>
      <c r="AO191" s="262"/>
      <c r="AP191" s="262"/>
      <c r="AQ191" s="262"/>
      <c r="AR191" s="262"/>
      <c r="AS191" s="262"/>
      <c r="AT191" s="262"/>
      <c r="AU191" s="262"/>
      <c r="AV191" s="262"/>
      <c r="AW191" s="262"/>
      <c r="AX191" s="262"/>
      <c r="AY191" s="262"/>
      <c r="AZ191" s="262"/>
      <c r="BA191" s="262"/>
      <c r="BB191" s="262"/>
      <c r="BC191" s="262"/>
      <c r="BD191" s="262"/>
      <c r="BE191" s="262"/>
      <c r="BF191" s="262"/>
      <c r="BG191" s="262"/>
      <c r="BH191" s="262"/>
      <c r="BI191" s="262"/>
      <c r="BJ191" s="262"/>
      <c r="BK191" s="262"/>
      <c r="BL191" s="262"/>
      <c r="BM191" s="262"/>
      <c r="BN191" s="262"/>
      <c r="BO191" s="262"/>
    </row>
    <row r="192" spans="1:67" s="151" customFormat="1" ht="16">
      <c r="A192" s="169"/>
      <c r="B192" s="189"/>
      <c r="C192" s="151" t="s">
        <v>22</v>
      </c>
      <c r="D192" s="232"/>
      <c r="E192" s="260"/>
      <c r="F192" s="240"/>
      <c r="G192" s="262"/>
      <c r="H192" s="262"/>
      <c r="I192" s="262"/>
      <c r="J192" s="262"/>
      <c r="K192" s="262"/>
      <c r="L192" s="262"/>
      <c r="M192" s="262"/>
      <c r="N192" s="262"/>
      <c r="O192" s="262"/>
      <c r="P192" s="262"/>
      <c r="Q192" s="262"/>
      <c r="R192" s="262"/>
      <c r="S192" s="262"/>
      <c r="T192" s="262"/>
      <c r="U192" s="262"/>
      <c r="V192" s="262"/>
      <c r="W192" s="262"/>
      <c r="X192" s="262"/>
      <c r="Y192" s="262"/>
      <c r="Z192" s="262"/>
      <c r="AA192" s="262"/>
      <c r="AB192" s="262"/>
      <c r="AC192" s="262"/>
      <c r="AD192" s="262"/>
      <c r="AE192" s="262"/>
      <c r="AF192" s="262"/>
      <c r="AG192" s="262"/>
      <c r="AH192" s="262"/>
      <c r="AI192" s="262"/>
      <c r="AJ192" s="262"/>
      <c r="AK192" s="262"/>
      <c r="AL192" s="262"/>
      <c r="AM192" s="262"/>
      <c r="AN192" s="262"/>
      <c r="AO192" s="262"/>
      <c r="AP192" s="262"/>
      <c r="AQ192" s="262"/>
      <c r="AR192" s="262"/>
      <c r="AS192" s="262"/>
      <c r="AT192" s="262"/>
      <c r="AU192" s="262"/>
      <c r="AV192" s="262"/>
      <c r="AW192" s="262"/>
      <c r="AX192" s="262"/>
      <c r="AY192" s="262"/>
      <c r="AZ192" s="262"/>
      <c r="BA192" s="262"/>
      <c r="BB192" s="262"/>
      <c r="BC192" s="262"/>
      <c r="BD192" s="262"/>
      <c r="BE192" s="262"/>
      <c r="BF192" s="262"/>
      <c r="BG192" s="262"/>
      <c r="BH192" s="262"/>
      <c r="BI192" s="262"/>
      <c r="BJ192" s="262"/>
      <c r="BK192" s="262"/>
      <c r="BL192" s="262"/>
      <c r="BM192" s="262"/>
      <c r="BN192" s="262"/>
      <c r="BO192" s="262"/>
    </row>
    <row r="193" spans="1:67" s="151" customFormat="1" ht="16">
      <c r="A193" s="169"/>
      <c r="B193" s="189"/>
      <c r="D193" s="256" t="str">
        <f>'2 - Detailed Costs'!F78</f>
        <v>Cost Category</v>
      </c>
      <c r="E193" s="256" t="str">
        <f>E140</f>
        <v>Useful Life Remaining</v>
      </c>
      <c r="F193" s="257" t="str">
        <f>F140</f>
        <v>Cost</v>
      </c>
      <c r="G193" s="262"/>
      <c r="H193" s="262"/>
      <c r="I193" s="262"/>
      <c r="J193" s="262"/>
      <c r="K193" s="262"/>
      <c r="L193" s="262"/>
      <c r="M193" s="262"/>
      <c r="N193" s="262"/>
      <c r="O193" s="262"/>
      <c r="P193" s="262"/>
      <c r="Q193" s="262"/>
      <c r="R193" s="262"/>
      <c r="S193" s="262"/>
      <c r="T193" s="262"/>
      <c r="U193" s="262"/>
      <c r="V193" s="262"/>
      <c r="W193" s="262"/>
      <c r="X193" s="262"/>
      <c r="Y193" s="262"/>
      <c r="Z193" s="262"/>
      <c r="AA193" s="262"/>
      <c r="AB193" s="262"/>
      <c r="AC193" s="262"/>
      <c r="AD193" s="262"/>
      <c r="AE193" s="262"/>
      <c r="AF193" s="262"/>
      <c r="AG193" s="262"/>
      <c r="AH193" s="262"/>
      <c r="AI193" s="262"/>
      <c r="AJ193" s="262"/>
      <c r="AK193" s="262"/>
      <c r="AL193" s="262"/>
      <c r="AM193" s="262"/>
      <c r="AN193" s="262"/>
      <c r="AO193" s="262"/>
      <c r="AP193" s="262"/>
      <c r="AQ193" s="262"/>
      <c r="AR193" s="262"/>
      <c r="AS193" s="262"/>
      <c r="AT193" s="262"/>
      <c r="AU193" s="262"/>
      <c r="AV193" s="262"/>
      <c r="AW193" s="262"/>
      <c r="AX193" s="262"/>
      <c r="AY193" s="262"/>
      <c r="AZ193" s="262"/>
      <c r="BA193" s="262"/>
      <c r="BB193" s="262"/>
      <c r="BC193" s="262"/>
      <c r="BD193" s="262"/>
      <c r="BE193" s="262"/>
      <c r="BF193" s="262"/>
      <c r="BG193" s="262"/>
      <c r="BH193" s="262"/>
      <c r="BI193" s="262"/>
      <c r="BJ193" s="262"/>
      <c r="BK193" s="262"/>
      <c r="BL193" s="262"/>
      <c r="BM193" s="262"/>
      <c r="BN193" s="262"/>
      <c r="BO193" s="262"/>
    </row>
    <row r="194" spans="1:67" s="151" customFormat="1" ht="16">
      <c r="A194" s="169"/>
      <c r="B194" s="189"/>
      <c r="C194" s="215"/>
      <c r="D194" s="264" t="str">
        <f>'2 - Detailed Costs'!F79</f>
        <v>Category</v>
      </c>
      <c r="E194" s="265">
        <f>IF(ISERROR('1 - Inputs'!$E$14-(((ROUNDDOWN('1 - Inputs'!$E$14/E172,0))*E172)+'1 - Inputs'!$E$44))=TRUE,0,'1 - Inputs'!$E$14-(((ROUNDDOWN('1 - Inputs'!$E$14/'6 - Analysis Years'!E172,0))*E172)+'1 - Inputs'!$E$44))</f>
        <v>0</v>
      </c>
      <c r="F194" s="266">
        <f>IF(E194&gt;0,E194/E172*F172,0)</f>
        <v>0</v>
      </c>
      <c r="G194" s="262"/>
      <c r="H194" s="262"/>
      <c r="I194" s="262"/>
      <c r="J194" s="262"/>
      <c r="K194" s="262"/>
      <c r="L194" s="262"/>
      <c r="M194" s="262"/>
      <c r="N194" s="262"/>
      <c r="O194" s="262"/>
      <c r="P194" s="262"/>
      <c r="Q194" s="262"/>
      <c r="R194" s="262"/>
      <c r="S194" s="262"/>
      <c r="T194" s="262"/>
      <c r="U194" s="262"/>
      <c r="V194" s="262"/>
      <c r="W194" s="262"/>
      <c r="X194" s="262"/>
      <c r="Y194" s="262"/>
      <c r="Z194" s="262"/>
      <c r="AA194" s="262"/>
      <c r="AB194" s="262"/>
      <c r="AC194" s="262"/>
      <c r="AD194" s="262"/>
      <c r="AE194" s="262"/>
      <c r="AF194" s="262"/>
      <c r="AG194" s="262"/>
      <c r="AH194" s="262"/>
      <c r="AI194" s="262"/>
      <c r="AJ194" s="262"/>
      <c r="AK194" s="262"/>
      <c r="AL194" s="262"/>
      <c r="AM194" s="262"/>
      <c r="AN194" s="262"/>
      <c r="AO194" s="262"/>
      <c r="AP194" s="262"/>
      <c r="AQ194" s="262"/>
      <c r="AR194" s="262"/>
      <c r="AS194" s="262"/>
      <c r="AT194" s="262"/>
      <c r="AU194" s="262"/>
      <c r="AV194" s="262"/>
      <c r="AW194" s="262"/>
      <c r="AX194" s="262"/>
      <c r="AY194" s="262"/>
      <c r="AZ194" s="262"/>
      <c r="BA194" s="262"/>
      <c r="BB194" s="262"/>
      <c r="BC194" s="262"/>
      <c r="BD194" s="262"/>
      <c r="BE194" s="262">
        <f>F194</f>
        <v>0</v>
      </c>
      <c r="BF194" s="262"/>
      <c r="BG194" s="262"/>
      <c r="BH194" s="262"/>
      <c r="BI194" s="262"/>
      <c r="BJ194" s="262"/>
      <c r="BK194" s="262"/>
      <c r="BL194" s="262"/>
      <c r="BM194" s="262"/>
      <c r="BN194" s="262"/>
      <c r="BO194" s="262"/>
    </row>
    <row r="195" spans="1:67" s="151" customFormat="1" ht="16">
      <c r="A195" s="169"/>
      <c r="B195" s="189"/>
      <c r="C195" s="215"/>
      <c r="D195" s="264" t="str">
        <f>'2 - Detailed Costs'!F80</f>
        <v>Category</v>
      </c>
      <c r="E195" s="265">
        <f>IF(ISERROR('1 - Inputs'!$E$14-(((ROUNDDOWN('1 - Inputs'!$E$14/E173,0))*E173)+'1 - Inputs'!$E$44))=TRUE,0,'1 - Inputs'!$E$14-(((ROUNDDOWN('1 - Inputs'!$E$14/'6 - Analysis Years'!E173,0))*E173)+'1 - Inputs'!$E$44))</f>
        <v>0</v>
      </c>
      <c r="F195" s="266">
        <f t="shared" ref="F195:F207" si="230">IF(E195&gt;0,E195/E173*F173,0)</f>
        <v>0</v>
      </c>
      <c r="G195" s="262"/>
      <c r="H195" s="262"/>
      <c r="I195" s="262"/>
      <c r="J195" s="262"/>
      <c r="K195" s="262"/>
      <c r="L195" s="262"/>
      <c r="M195" s="262"/>
      <c r="N195" s="262"/>
      <c r="O195" s="262"/>
      <c r="P195" s="262"/>
      <c r="Q195" s="262"/>
      <c r="R195" s="262"/>
      <c r="S195" s="262"/>
      <c r="T195" s="262"/>
      <c r="U195" s="262"/>
      <c r="V195" s="262"/>
      <c r="W195" s="262"/>
      <c r="X195" s="262"/>
      <c r="Y195" s="262"/>
      <c r="Z195" s="262"/>
      <c r="AA195" s="262"/>
      <c r="AB195" s="262"/>
      <c r="AC195" s="262"/>
      <c r="AD195" s="262"/>
      <c r="AE195" s="262"/>
      <c r="AF195" s="262"/>
      <c r="AG195" s="262"/>
      <c r="AH195" s="262"/>
      <c r="AI195" s="262"/>
      <c r="AJ195" s="262"/>
      <c r="AK195" s="262"/>
      <c r="AL195" s="262"/>
      <c r="AM195" s="262"/>
      <c r="AN195" s="262"/>
      <c r="AO195" s="262"/>
      <c r="AP195" s="262"/>
      <c r="AQ195" s="262"/>
      <c r="AR195" s="262"/>
      <c r="AS195" s="262"/>
      <c r="AT195" s="262"/>
      <c r="AU195" s="262"/>
      <c r="AV195" s="262"/>
      <c r="AW195" s="262"/>
      <c r="AX195" s="262"/>
      <c r="AY195" s="262"/>
      <c r="AZ195" s="262"/>
      <c r="BA195" s="262"/>
      <c r="BB195" s="262"/>
      <c r="BC195" s="262"/>
      <c r="BD195" s="262"/>
      <c r="BE195" s="262">
        <f t="shared" ref="BE195:BE207" si="231">F195</f>
        <v>0</v>
      </c>
      <c r="BF195" s="262"/>
      <c r="BG195" s="262"/>
      <c r="BH195" s="262"/>
      <c r="BI195" s="262"/>
      <c r="BJ195" s="262"/>
      <c r="BK195" s="262"/>
      <c r="BL195" s="262"/>
      <c r="BM195" s="262"/>
      <c r="BN195" s="262"/>
      <c r="BO195" s="262"/>
    </row>
    <row r="196" spans="1:67" s="151" customFormat="1" ht="16">
      <c r="A196" s="169"/>
      <c r="B196" s="189"/>
      <c r="C196" s="215"/>
      <c r="D196" s="264" t="str">
        <f>'2 - Detailed Costs'!F81</f>
        <v>Category</v>
      </c>
      <c r="E196" s="265">
        <f>IF(ISERROR('1 - Inputs'!$E$14-(((ROUNDDOWN('1 - Inputs'!$E$14/E174,0))*E174)+'1 - Inputs'!$E$44))=TRUE,0,'1 - Inputs'!$E$14-(((ROUNDDOWN('1 - Inputs'!$E$14/'6 - Analysis Years'!E174,0))*E174)+'1 - Inputs'!$E$44))</f>
        <v>0</v>
      </c>
      <c r="F196" s="266">
        <f t="shared" si="230"/>
        <v>0</v>
      </c>
      <c r="G196" s="262"/>
      <c r="H196" s="262"/>
      <c r="I196" s="262"/>
      <c r="J196" s="262"/>
      <c r="K196" s="262"/>
      <c r="L196" s="262"/>
      <c r="M196" s="262"/>
      <c r="N196" s="262"/>
      <c r="O196" s="262"/>
      <c r="P196" s="262"/>
      <c r="Q196" s="262"/>
      <c r="R196" s="262"/>
      <c r="S196" s="262"/>
      <c r="T196" s="262"/>
      <c r="U196" s="262"/>
      <c r="V196" s="262"/>
      <c r="W196" s="262"/>
      <c r="X196" s="262"/>
      <c r="Y196" s="262"/>
      <c r="Z196" s="262"/>
      <c r="AA196" s="262"/>
      <c r="AB196" s="262"/>
      <c r="AC196" s="262"/>
      <c r="AD196" s="262"/>
      <c r="AE196" s="262"/>
      <c r="AF196" s="262"/>
      <c r="AG196" s="262"/>
      <c r="AH196" s="262"/>
      <c r="AI196" s="262"/>
      <c r="AJ196" s="262"/>
      <c r="AK196" s="262"/>
      <c r="AL196" s="262"/>
      <c r="AM196" s="262"/>
      <c r="AN196" s="262"/>
      <c r="AO196" s="262"/>
      <c r="AP196" s="262"/>
      <c r="AQ196" s="262"/>
      <c r="AR196" s="262"/>
      <c r="AS196" s="262"/>
      <c r="AT196" s="262"/>
      <c r="AU196" s="262"/>
      <c r="AV196" s="262"/>
      <c r="AW196" s="262"/>
      <c r="AX196" s="262"/>
      <c r="AY196" s="262"/>
      <c r="AZ196" s="262"/>
      <c r="BA196" s="262"/>
      <c r="BB196" s="262"/>
      <c r="BC196" s="262"/>
      <c r="BD196" s="262"/>
      <c r="BE196" s="262">
        <f t="shared" si="231"/>
        <v>0</v>
      </c>
      <c r="BF196" s="262"/>
      <c r="BG196" s="262"/>
      <c r="BH196" s="262"/>
      <c r="BI196" s="262"/>
      <c r="BJ196" s="262"/>
      <c r="BK196" s="262"/>
      <c r="BL196" s="262"/>
      <c r="BM196" s="262"/>
      <c r="BN196" s="262"/>
      <c r="BO196" s="262"/>
    </row>
    <row r="197" spans="1:67" s="151" customFormat="1" ht="16">
      <c r="A197" s="169"/>
      <c r="B197" s="189"/>
      <c r="C197" s="215"/>
      <c r="D197" s="264" t="str">
        <f>'2 - Detailed Costs'!F82</f>
        <v>Category</v>
      </c>
      <c r="E197" s="265">
        <f>IF(ISERROR('1 - Inputs'!$E$14-(((ROUNDDOWN('1 - Inputs'!$E$14/E175,0))*E175)+'1 - Inputs'!$E$44))=TRUE,0,'1 - Inputs'!$E$14-(((ROUNDDOWN('1 - Inputs'!$E$14/'6 - Analysis Years'!E175,0))*E175)+'1 - Inputs'!$E$44))</f>
        <v>0</v>
      </c>
      <c r="F197" s="266">
        <f t="shared" si="230"/>
        <v>0</v>
      </c>
      <c r="G197" s="262"/>
      <c r="H197" s="262"/>
      <c r="I197" s="262"/>
      <c r="J197" s="262"/>
      <c r="K197" s="262"/>
      <c r="L197" s="262"/>
      <c r="M197" s="262"/>
      <c r="N197" s="262"/>
      <c r="O197" s="262"/>
      <c r="P197" s="262"/>
      <c r="Q197" s="262"/>
      <c r="R197" s="262"/>
      <c r="S197" s="262"/>
      <c r="T197" s="262"/>
      <c r="U197" s="262"/>
      <c r="V197" s="262"/>
      <c r="W197" s="262"/>
      <c r="X197" s="262"/>
      <c r="Y197" s="262"/>
      <c r="Z197" s="262"/>
      <c r="AA197" s="262"/>
      <c r="AB197" s="262"/>
      <c r="AC197" s="262"/>
      <c r="AD197" s="262"/>
      <c r="AE197" s="262"/>
      <c r="AF197" s="262"/>
      <c r="AG197" s="262"/>
      <c r="AH197" s="262"/>
      <c r="AI197" s="262"/>
      <c r="AJ197" s="262"/>
      <c r="AK197" s="262"/>
      <c r="AL197" s="262"/>
      <c r="AM197" s="262"/>
      <c r="AN197" s="262"/>
      <c r="AO197" s="262"/>
      <c r="AP197" s="262"/>
      <c r="AQ197" s="262"/>
      <c r="AR197" s="262"/>
      <c r="AS197" s="262"/>
      <c r="AT197" s="262"/>
      <c r="AU197" s="262"/>
      <c r="AV197" s="262"/>
      <c r="AW197" s="262"/>
      <c r="AX197" s="262"/>
      <c r="AY197" s="262"/>
      <c r="AZ197" s="262"/>
      <c r="BA197" s="262"/>
      <c r="BB197" s="262"/>
      <c r="BC197" s="262"/>
      <c r="BD197" s="262"/>
      <c r="BE197" s="262">
        <f t="shared" si="231"/>
        <v>0</v>
      </c>
      <c r="BF197" s="262"/>
      <c r="BG197" s="262"/>
      <c r="BH197" s="262"/>
      <c r="BI197" s="262"/>
      <c r="BJ197" s="262"/>
      <c r="BK197" s="262"/>
      <c r="BL197" s="262"/>
      <c r="BM197" s="262"/>
      <c r="BN197" s="262"/>
      <c r="BO197" s="262"/>
    </row>
    <row r="198" spans="1:67" s="151" customFormat="1" ht="16">
      <c r="A198" s="169"/>
      <c r="B198" s="189"/>
      <c r="C198" s="215"/>
      <c r="D198" s="264" t="str">
        <f>'2 - Detailed Costs'!F83</f>
        <v>Category</v>
      </c>
      <c r="E198" s="265">
        <f>IF(ISERROR('1 - Inputs'!$E$14-(((ROUNDDOWN('1 - Inputs'!$E$14/E176,0))*E176)+'1 - Inputs'!$E$44))=TRUE,0,'1 - Inputs'!$E$14-(((ROUNDDOWN('1 - Inputs'!$E$14/'6 - Analysis Years'!E176,0))*E176)+'1 - Inputs'!$E$44))</f>
        <v>0</v>
      </c>
      <c r="F198" s="266">
        <f t="shared" si="230"/>
        <v>0</v>
      </c>
      <c r="G198" s="262"/>
      <c r="H198" s="262"/>
      <c r="I198" s="262"/>
      <c r="J198" s="262"/>
      <c r="K198" s="262"/>
      <c r="L198" s="262"/>
      <c r="M198" s="262"/>
      <c r="N198" s="262"/>
      <c r="O198" s="262"/>
      <c r="P198" s="262"/>
      <c r="Q198" s="262"/>
      <c r="R198" s="262"/>
      <c r="S198" s="262"/>
      <c r="T198" s="262"/>
      <c r="U198" s="262"/>
      <c r="V198" s="262"/>
      <c r="W198" s="262"/>
      <c r="X198" s="262"/>
      <c r="Y198" s="262"/>
      <c r="Z198" s="262"/>
      <c r="AA198" s="262"/>
      <c r="AB198" s="262"/>
      <c r="AC198" s="262"/>
      <c r="AD198" s="262"/>
      <c r="AE198" s="262"/>
      <c r="AF198" s="262"/>
      <c r="AG198" s="262"/>
      <c r="AH198" s="262"/>
      <c r="AI198" s="262"/>
      <c r="AJ198" s="262"/>
      <c r="AK198" s="262"/>
      <c r="AL198" s="262"/>
      <c r="AM198" s="262"/>
      <c r="AN198" s="262"/>
      <c r="AO198" s="262"/>
      <c r="AP198" s="262"/>
      <c r="AQ198" s="262"/>
      <c r="AR198" s="262"/>
      <c r="AS198" s="262"/>
      <c r="AT198" s="262"/>
      <c r="AU198" s="262"/>
      <c r="AV198" s="262"/>
      <c r="AW198" s="262"/>
      <c r="AX198" s="262"/>
      <c r="AY198" s="262"/>
      <c r="AZ198" s="262"/>
      <c r="BA198" s="262"/>
      <c r="BB198" s="262"/>
      <c r="BC198" s="262"/>
      <c r="BD198" s="262"/>
      <c r="BE198" s="262">
        <f t="shared" si="231"/>
        <v>0</v>
      </c>
      <c r="BF198" s="262"/>
      <c r="BG198" s="262"/>
      <c r="BH198" s="262"/>
      <c r="BI198" s="262"/>
      <c r="BJ198" s="262"/>
      <c r="BK198" s="262"/>
      <c r="BL198" s="262"/>
      <c r="BM198" s="262"/>
      <c r="BN198" s="262"/>
      <c r="BO198" s="262"/>
    </row>
    <row r="199" spans="1:67" s="151" customFormat="1" ht="16">
      <c r="A199" s="169"/>
      <c r="B199" s="189"/>
      <c r="C199" s="215"/>
      <c r="D199" s="264" t="str">
        <f>'2 - Detailed Costs'!F84</f>
        <v>Category</v>
      </c>
      <c r="E199" s="265">
        <f>IF(ISERROR('1 - Inputs'!$E$14-(((ROUNDDOWN('1 - Inputs'!$E$14/E177,0))*E177)+'1 - Inputs'!$E$44))=TRUE,0,'1 - Inputs'!$E$14-(((ROUNDDOWN('1 - Inputs'!$E$14/'6 - Analysis Years'!E177,0))*E177)+'1 - Inputs'!$E$44))</f>
        <v>0</v>
      </c>
      <c r="F199" s="266">
        <f t="shared" si="230"/>
        <v>0</v>
      </c>
      <c r="G199" s="262"/>
      <c r="H199" s="262"/>
      <c r="I199" s="262"/>
      <c r="J199" s="262"/>
      <c r="K199" s="262"/>
      <c r="L199" s="262"/>
      <c r="M199" s="262"/>
      <c r="N199" s="262"/>
      <c r="O199" s="262"/>
      <c r="P199" s="262"/>
      <c r="Q199" s="262"/>
      <c r="R199" s="262"/>
      <c r="S199" s="262"/>
      <c r="T199" s="262"/>
      <c r="U199" s="262"/>
      <c r="V199" s="262"/>
      <c r="W199" s="262"/>
      <c r="X199" s="262"/>
      <c r="Y199" s="262"/>
      <c r="Z199" s="262"/>
      <c r="AA199" s="262"/>
      <c r="AB199" s="262"/>
      <c r="AC199" s="262"/>
      <c r="AD199" s="262"/>
      <c r="AE199" s="262"/>
      <c r="AF199" s="262"/>
      <c r="AG199" s="262"/>
      <c r="AH199" s="262"/>
      <c r="AI199" s="262"/>
      <c r="AJ199" s="262"/>
      <c r="AK199" s="262"/>
      <c r="AL199" s="262"/>
      <c r="AM199" s="262"/>
      <c r="AN199" s="262"/>
      <c r="AO199" s="262"/>
      <c r="AP199" s="262"/>
      <c r="AQ199" s="262"/>
      <c r="AR199" s="262"/>
      <c r="AS199" s="262"/>
      <c r="AT199" s="262"/>
      <c r="AU199" s="262"/>
      <c r="AV199" s="262"/>
      <c r="AW199" s="262"/>
      <c r="AX199" s="262"/>
      <c r="AY199" s="262"/>
      <c r="AZ199" s="262"/>
      <c r="BA199" s="262"/>
      <c r="BB199" s="262"/>
      <c r="BC199" s="262"/>
      <c r="BD199" s="262"/>
      <c r="BE199" s="262">
        <f t="shared" si="231"/>
        <v>0</v>
      </c>
      <c r="BF199" s="262"/>
      <c r="BG199" s="262"/>
      <c r="BH199" s="262"/>
      <c r="BI199" s="262"/>
      <c r="BJ199" s="262"/>
      <c r="BK199" s="262"/>
      <c r="BL199" s="262"/>
      <c r="BM199" s="262"/>
      <c r="BN199" s="262"/>
      <c r="BO199" s="262"/>
    </row>
    <row r="200" spans="1:67" s="151" customFormat="1" ht="16">
      <c r="A200" s="169"/>
      <c r="B200" s="189"/>
      <c r="C200" s="215"/>
      <c r="D200" s="264" t="str">
        <f>'2 - Detailed Costs'!F85</f>
        <v>Category</v>
      </c>
      <c r="E200" s="265">
        <f>IF(ISERROR('1 - Inputs'!$E$14-(((ROUNDDOWN('1 - Inputs'!$E$14/E178,0))*E178)+'1 - Inputs'!$E$44))=TRUE,0,'1 - Inputs'!$E$14-(((ROUNDDOWN('1 - Inputs'!$E$14/'6 - Analysis Years'!E178,0))*E178)+'1 - Inputs'!$E$44))</f>
        <v>0</v>
      </c>
      <c r="F200" s="266">
        <f t="shared" si="230"/>
        <v>0</v>
      </c>
      <c r="G200" s="262"/>
      <c r="H200" s="262"/>
      <c r="I200" s="262"/>
      <c r="J200" s="262"/>
      <c r="K200" s="262"/>
      <c r="L200" s="262"/>
      <c r="M200" s="262"/>
      <c r="N200" s="262"/>
      <c r="O200" s="262"/>
      <c r="P200" s="262"/>
      <c r="Q200" s="262"/>
      <c r="R200" s="262"/>
      <c r="S200" s="262"/>
      <c r="T200" s="262"/>
      <c r="U200" s="262"/>
      <c r="V200" s="262"/>
      <c r="W200" s="262"/>
      <c r="X200" s="262"/>
      <c r="Y200" s="262"/>
      <c r="Z200" s="262"/>
      <c r="AA200" s="262"/>
      <c r="AB200" s="262"/>
      <c r="AC200" s="262"/>
      <c r="AD200" s="262"/>
      <c r="AE200" s="262"/>
      <c r="AF200" s="262"/>
      <c r="AG200" s="262"/>
      <c r="AH200" s="262"/>
      <c r="AI200" s="262"/>
      <c r="AJ200" s="262"/>
      <c r="AK200" s="262"/>
      <c r="AL200" s="262"/>
      <c r="AM200" s="262"/>
      <c r="AN200" s="262"/>
      <c r="AO200" s="262"/>
      <c r="AP200" s="262"/>
      <c r="AQ200" s="262"/>
      <c r="AR200" s="262"/>
      <c r="AS200" s="262"/>
      <c r="AT200" s="262"/>
      <c r="AU200" s="262"/>
      <c r="AV200" s="262"/>
      <c r="AW200" s="262"/>
      <c r="AX200" s="262"/>
      <c r="AY200" s="262"/>
      <c r="AZ200" s="262"/>
      <c r="BA200" s="262"/>
      <c r="BB200" s="262"/>
      <c r="BC200" s="262"/>
      <c r="BD200" s="262"/>
      <c r="BE200" s="262">
        <f t="shared" si="231"/>
        <v>0</v>
      </c>
      <c r="BF200" s="262"/>
      <c r="BG200" s="262"/>
      <c r="BH200" s="262"/>
      <c r="BI200" s="262"/>
      <c r="BJ200" s="262"/>
      <c r="BK200" s="262"/>
      <c r="BL200" s="262"/>
      <c r="BM200" s="262"/>
      <c r="BN200" s="262"/>
      <c r="BO200" s="262"/>
    </row>
    <row r="201" spans="1:67" s="151" customFormat="1" ht="16">
      <c r="A201" s="169"/>
      <c r="B201" s="189"/>
      <c r="C201" s="215"/>
      <c r="D201" s="264" t="str">
        <f>'2 - Detailed Costs'!F86</f>
        <v>Category</v>
      </c>
      <c r="E201" s="265">
        <f>IF(ISERROR('1 - Inputs'!$E$14-(((ROUNDDOWN('1 - Inputs'!$E$14/E179,0))*E179)+'1 - Inputs'!$E$44))=TRUE,0,'1 - Inputs'!$E$14-(((ROUNDDOWN('1 - Inputs'!$E$14/'6 - Analysis Years'!E179,0))*E179)+'1 - Inputs'!$E$44))</f>
        <v>0</v>
      </c>
      <c r="F201" s="266">
        <f t="shared" si="230"/>
        <v>0</v>
      </c>
      <c r="G201" s="262"/>
      <c r="H201" s="262"/>
      <c r="I201" s="262"/>
      <c r="J201" s="262"/>
      <c r="K201" s="262"/>
      <c r="L201" s="262"/>
      <c r="M201" s="262"/>
      <c r="N201" s="262"/>
      <c r="O201" s="262"/>
      <c r="P201" s="262"/>
      <c r="Q201" s="262"/>
      <c r="R201" s="262"/>
      <c r="S201" s="262"/>
      <c r="T201" s="262"/>
      <c r="U201" s="262"/>
      <c r="V201" s="262"/>
      <c r="W201" s="262"/>
      <c r="X201" s="262"/>
      <c r="Y201" s="262"/>
      <c r="Z201" s="262"/>
      <c r="AA201" s="262"/>
      <c r="AB201" s="262"/>
      <c r="AC201" s="262"/>
      <c r="AD201" s="262"/>
      <c r="AE201" s="262"/>
      <c r="AF201" s="262"/>
      <c r="AG201" s="262"/>
      <c r="AH201" s="262"/>
      <c r="AI201" s="262"/>
      <c r="AJ201" s="262"/>
      <c r="AK201" s="262"/>
      <c r="AL201" s="262"/>
      <c r="AM201" s="262"/>
      <c r="AN201" s="262"/>
      <c r="AO201" s="262"/>
      <c r="AP201" s="262"/>
      <c r="AQ201" s="262"/>
      <c r="AR201" s="262"/>
      <c r="AS201" s="262"/>
      <c r="AT201" s="262"/>
      <c r="AU201" s="262"/>
      <c r="AV201" s="262"/>
      <c r="AW201" s="262"/>
      <c r="AX201" s="262"/>
      <c r="AY201" s="262"/>
      <c r="AZ201" s="262"/>
      <c r="BA201" s="262"/>
      <c r="BB201" s="262"/>
      <c r="BC201" s="262"/>
      <c r="BD201" s="262"/>
      <c r="BE201" s="262">
        <f t="shared" si="231"/>
        <v>0</v>
      </c>
      <c r="BF201" s="262"/>
      <c r="BG201" s="262"/>
      <c r="BH201" s="262"/>
      <c r="BI201" s="262"/>
      <c r="BJ201" s="262"/>
      <c r="BK201" s="262"/>
      <c r="BL201" s="262"/>
      <c r="BM201" s="262"/>
      <c r="BN201" s="262"/>
      <c r="BO201" s="262"/>
    </row>
    <row r="202" spans="1:67" s="151" customFormat="1" ht="16">
      <c r="A202" s="169"/>
      <c r="B202" s="189"/>
      <c r="C202" s="215"/>
      <c r="D202" s="264" t="str">
        <f>'2 - Detailed Costs'!F87</f>
        <v>Category</v>
      </c>
      <c r="E202" s="265">
        <f>IF(ISERROR('1 - Inputs'!$E$14-(((ROUNDDOWN('1 - Inputs'!$E$14/E180,0))*E180)+'1 - Inputs'!$E$44))=TRUE,0,'1 - Inputs'!$E$14-(((ROUNDDOWN('1 - Inputs'!$E$14/'6 - Analysis Years'!E180,0))*E180)+'1 - Inputs'!$E$44))</f>
        <v>0</v>
      </c>
      <c r="F202" s="266">
        <f t="shared" si="230"/>
        <v>0</v>
      </c>
      <c r="G202" s="262"/>
      <c r="H202" s="262"/>
      <c r="I202" s="262"/>
      <c r="J202" s="262"/>
      <c r="K202" s="262"/>
      <c r="L202" s="262"/>
      <c r="M202" s="262"/>
      <c r="N202" s="262"/>
      <c r="O202" s="262"/>
      <c r="P202" s="262"/>
      <c r="Q202" s="262"/>
      <c r="R202" s="262"/>
      <c r="S202" s="262"/>
      <c r="T202" s="262"/>
      <c r="U202" s="262"/>
      <c r="V202" s="262"/>
      <c r="W202" s="262"/>
      <c r="X202" s="262"/>
      <c r="Y202" s="262"/>
      <c r="Z202" s="262"/>
      <c r="AA202" s="262"/>
      <c r="AB202" s="262"/>
      <c r="AC202" s="262"/>
      <c r="AD202" s="262"/>
      <c r="AE202" s="262"/>
      <c r="AF202" s="262"/>
      <c r="AG202" s="262"/>
      <c r="AH202" s="262"/>
      <c r="AI202" s="262"/>
      <c r="AJ202" s="262"/>
      <c r="AK202" s="262"/>
      <c r="AL202" s="262"/>
      <c r="AM202" s="262"/>
      <c r="AN202" s="262"/>
      <c r="AO202" s="262"/>
      <c r="AP202" s="262"/>
      <c r="AQ202" s="262"/>
      <c r="AR202" s="262"/>
      <c r="AS202" s="262"/>
      <c r="AT202" s="262"/>
      <c r="AU202" s="262"/>
      <c r="AV202" s="262"/>
      <c r="AW202" s="262"/>
      <c r="AX202" s="262"/>
      <c r="AY202" s="262"/>
      <c r="AZ202" s="262"/>
      <c r="BA202" s="262"/>
      <c r="BB202" s="262"/>
      <c r="BC202" s="262"/>
      <c r="BD202" s="262"/>
      <c r="BE202" s="262">
        <f t="shared" si="231"/>
        <v>0</v>
      </c>
      <c r="BF202" s="262"/>
      <c r="BG202" s="262"/>
      <c r="BH202" s="262"/>
      <c r="BI202" s="262"/>
      <c r="BJ202" s="262"/>
      <c r="BK202" s="262"/>
      <c r="BL202" s="262"/>
      <c r="BM202" s="262"/>
      <c r="BN202" s="262"/>
      <c r="BO202" s="262"/>
    </row>
    <row r="203" spans="1:67" s="151" customFormat="1" ht="16">
      <c r="A203" s="169"/>
      <c r="B203" s="189"/>
      <c r="C203" s="215"/>
      <c r="D203" s="264" t="str">
        <f>'2 - Detailed Costs'!F88</f>
        <v>Category</v>
      </c>
      <c r="E203" s="265">
        <f>IF(ISERROR('1 - Inputs'!$E$14-(((ROUNDDOWN('1 - Inputs'!$E$14/E181,0))*E181)+'1 - Inputs'!$E$44))=TRUE,0,'1 - Inputs'!$E$14-(((ROUNDDOWN('1 - Inputs'!$E$14/'6 - Analysis Years'!E181,0))*E181)+'1 - Inputs'!$E$44))</f>
        <v>0</v>
      </c>
      <c r="F203" s="266">
        <f t="shared" si="230"/>
        <v>0</v>
      </c>
      <c r="G203" s="262"/>
      <c r="H203" s="262"/>
      <c r="I203" s="262"/>
      <c r="J203" s="262"/>
      <c r="K203" s="262"/>
      <c r="L203" s="262"/>
      <c r="M203" s="262"/>
      <c r="N203" s="262"/>
      <c r="O203" s="262"/>
      <c r="P203" s="262"/>
      <c r="Q203" s="262"/>
      <c r="R203" s="262"/>
      <c r="S203" s="262"/>
      <c r="T203" s="262"/>
      <c r="U203" s="262"/>
      <c r="V203" s="262"/>
      <c r="W203" s="262"/>
      <c r="X203" s="262"/>
      <c r="Y203" s="262"/>
      <c r="Z203" s="262"/>
      <c r="AA203" s="262"/>
      <c r="AB203" s="262"/>
      <c r="AC203" s="262"/>
      <c r="AD203" s="262"/>
      <c r="AE203" s="262"/>
      <c r="AF203" s="262"/>
      <c r="AG203" s="262"/>
      <c r="AH203" s="262"/>
      <c r="AI203" s="262"/>
      <c r="AJ203" s="262"/>
      <c r="AK203" s="262"/>
      <c r="AL203" s="262"/>
      <c r="AM203" s="262"/>
      <c r="AN203" s="262"/>
      <c r="AO203" s="262"/>
      <c r="AP203" s="262"/>
      <c r="AQ203" s="262"/>
      <c r="AR203" s="262"/>
      <c r="AS203" s="262"/>
      <c r="AT203" s="262"/>
      <c r="AU203" s="262"/>
      <c r="AV203" s="262"/>
      <c r="AW203" s="262"/>
      <c r="AX203" s="262"/>
      <c r="AY203" s="262"/>
      <c r="AZ203" s="262"/>
      <c r="BA203" s="262"/>
      <c r="BB203" s="262"/>
      <c r="BC203" s="262"/>
      <c r="BD203" s="262"/>
      <c r="BE203" s="262">
        <f t="shared" si="231"/>
        <v>0</v>
      </c>
      <c r="BF203" s="262"/>
      <c r="BG203" s="262"/>
      <c r="BH203" s="262"/>
      <c r="BI203" s="262"/>
      <c r="BJ203" s="262"/>
      <c r="BK203" s="262"/>
      <c r="BL203" s="262"/>
      <c r="BM203" s="262"/>
      <c r="BN203" s="262"/>
      <c r="BO203" s="262"/>
    </row>
    <row r="204" spans="1:67" s="151" customFormat="1" ht="16">
      <c r="A204" s="169"/>
      <c r="B204" s="189"/>
      <c r="C204" s="215"/>
      <c r="D204" s="264" t="str">
        <f>'2 - Detailed Costs'!F89</f>
        <v>Category</v>
      </c>
      <c r="E204" s="265">
        <f>IF(ISERROR('1 - Inputs'!$E$14-(((ROUNDDOWN('1 - Inputs'!$E$14/E182,0))*E182)+'1 - Inputs'!$E$44))=TRUE,0,'1 - Inputs'!$E$14-(((ROUNDDOWN('1 - Inputs'!$E$14/'6 - Analysis Years'!E182,0))*E182)+'1 - Inputs'!$E$44))</f>
        <v>0</v>
      </c>
      <c r="F204" s="266">
        <f t="shared" si="230"/>
        <v>0</v>
      </c>
      <c r="G204" s="262"/>
      <c r="H204" s="262"/>
      <c r="I204" s="262"/>
      <c r="J204" s="262"/>
      <c r="K204" s="262"/>
      <c r="L204" s="262"/>
      <c r="M204" s="262"/>
      <c r="N204" s="262"/>
      <c r="O204" s="262"/>
      <c r="P204" s="262"/>
      <c r="Q204" s="262"/>
      <c r="R204" s="262"/>
      <c r="S204" s="262"/>
      <c r="T204" s="262"/>
      <c r="U204" s="262"/>
      <c r="V204" s="262"/>
      <c r="W204" s="262"/>
      <c r="X204" s="262"/>
      <c r="Y204" s="262"/>
      <c r="Z204" s="262"/>
      <c r="AA204" s="262"/>
      <c r="AB204" s="262"/>
      <c r="AC204" s="262"/>
      <c r="AD204" s="262"/>
      <c r="AE204" s="262"/>
      <c r="AF204" s="262"/>
      <c r="AG204" s="262"/>
      <c r="AH204" s="262"/>
      <c r="AI204" s="262"/>
      <c r="AJ204" s="262"/>
      <c r="AK204" s="262"/>
      <c r="AL204" s="262"/>
      <c r="AM204" s="262"/>
      <c r="AN204" s="262"/>
      <c r="AO204" s="262"/>
      <c r="AP204" s="262"/>
      <c r="AQ204" s="262"/>
      <c r="AR204" s="262"/>
      <c r="AS204" s="262"/>
      <c r="AT204" s="262"/>
      <c r="AU204" s="262"/>
      <c r="AV204" s="262"/>
      <c r="AW204" s="262"/>
      <c r="AX204" s="262"/>
      <c r="AY204" s="262"/>
      <c r="AZ204" s="262"/>
      <c r="BA204" s="262"/>
      <c r="BB204" s="262"/>
      <c r="BC204" s="262"/>
      <c r="BD204" s="262"/>
      <c r="BE204" s="262">
        <f t="shared" si="231"/>
        <v>0</v>
      </c>
      <c r="BF204" s="262"/>
      <c r="BG204" s="262"/>
      <c r="BH204" s="262"/>
      <c r="BI204" s="262"/>
      <c r="BJ204" s="262"/>
      <c r="BK204" s="262"/>
      <c r="BL204" s="262"/>
      <c r="BM204" s="262"/>
      <c r="BN204" s="262"/>
      <c r="BO204" s="262"/>
    </row>
    <row r="205" spans="1:67" s="151" customFormat="1" ht="16">
      <c r="A205" s="169"/>
      <c r="B205" s="189"/>
      <c r="C205" s="215"/>
      <c r="D205" s="264" t="str">
        <f>'2 - Detailed Costs'!F90</f>
        <v>Category</v>
      </c>
      <c r="E205" s="265">
        <f>IF(ISERROR('1 - Inputs'!$E$14-(((ROUNDDOWN('1 - Inputs'!$E$14/E183,0))*E183)+'1 - Inputs'!$E$44))=TRUE,0,'1 - Inputs'!$E$14-(((ROUNDDOWN('1 - Inputs'!$E$14/'6 - Analysis Years'!E183,0))*E183)+'1 - Inputs'!$E$44))</f>
        <v>0</v>
      </c>
      <c r="F205" s="266">
        <f t="shared" si="230"/>
        <v>0</v>
      </c>
      <c r="G205" s="262"/>
      <c r="H205" s="262"/>
      <c r="I205" s="262"/>
      <c r="J205" s="262"/>
      <c r="K205" s="262"/>
      <c r="L205" s="262"/>
      <c r="M205" s="262"/>
      <c r="N205" s="262"/>
      <c r="O205" s="262"/>
      <c r="P205" s="262"/>
      <c r="Q205" s="262"/>
      <c r="R205" s="262"/>
      <c r="S205" s="262"/>
      <c r="T205" s="262"/>
      <c r="U205" s="262"/>
      <c r="V205" s="262"/>
      <c r="W205" s="262"/>
      <c r="X205" s="262"/>
      <c r="Y205" s="262"/>
      <c r="Z205" s="262"/>
      <c r="AA205" s="262"/>
      <c r="AB205" s="262"/>
      <c r="AC205" s="262"/>
      <c r="AD205" s="262"/>
      <c r="AE205" s="262"/>
      <c r="AF205" s="262"/>
      <c r="AG205" s="262"/>
      <c r="AH205" s="262"/>
      <c r="AI205" s="262"/>
      <c r="AJ205" s="262"/>
      <c r="AK205" s="262"/>
      <c r="AL205" s="262"/>
      <c r="AM205" s="262"/>
      <c r="AN205" s="262"/>
      <c r="AO205" s="262"/>
      <c r="AP205" s="262"/>
      <c r="AQ205" s="262"/>
      <c r="AR205" s="262"/>
      <c r="AS205" s="262"/>
      <c r="AT205" s="262"/>
      <c r="AU205" s="262"/>
      <c r="AV205" s="262"/>
      <c r="AW205" s="262"/>
      <c r="AX205" s="262"/>
      <c r="AY205" s="262"/>
      <c r="AZ205" s="262"/>
      <c r="BA205" s="262"/>
      <c r="BB205" s="262"/>
      <c r="BC205" s="262"/>
      <c r="BD205" s="262"/>
      <c r="BE205" s="262">
        <f t="shared" si="231"/>
        <v>0</v>
      </c>
      <c r="BF205" s="262"/>
      <c r="BG205" s="262"/>
      <c r="BH205" s="262"/>
      <c r="BI205" s="262"/>
      <c r="BJ205" s="262"/>
      <c r="BK205" s="262"/>
      <c r="BL205" s="262"/>
      <c r="BM205" s="262"/>
      <c r="BN205" s="262"/>
      <c r="BO205" s="262"/>
    </row>
    <row r="206" spans="1:67" s="151" customFormat="1" ht="16">
      <c r="A206" s="169"/>
      <c r="B206" s="189"/>
      <c r="C206" s="215"/>
      <c r="D206" s="264" t="str">
        <f>'2 - Detailed Costs'!F91</f>
        <v>Category</v>
      </c>
      <c r="E206" s="265">
        <f>IF(ISERROR('1 - Inputs'!$E$14-(((ROUNDDOWN('1 - Inputs'!$E$14/E184,0))*E184)+'1 - Inputs'!$E$44))=TRUE,0,'1 - Inputs'!$E$14-(((ROUNDDOWN('1 - Inputs'!$E$14/'6 - Analysis Years'!E184,0))*E184)+'1 - Inputs'!$E$44))</f>
        <v>0</v>
      </c>
      <c r="F206" s="266">
        <f t="shared" si="230"/>
        <v>0</v>
      </c>
      <c r="G206" s="262"/>
      <c r="H206" s="262"/>
      <c r="I206" s="262"/>
      <c r="J206" s="262"/>
      <c r="K206" s="262"/>
      <c r="L206" s="262"/>
      <c r="M206" s="262"/>
      <c r="N206" s="262"/>
      <c r="O206" s="262"/>
      <c r="P206" s="262"/>
      <c r="Q206" s="262"/>
      <c r="R206" s="262"/>
      <c r="S206" s="262"/>
      <c r="T206" s="262"/>
      <c r="U206" s="262"/>
      <c r="V206" s="262"/>
      <c r="W206" s="262"/>
      <c r="X206" s="262"/>
      <c r="Y206" s="262"/>
      <c r="Z206" s="262"/>
      <c r="AA206" s="262"/>
      <c r="AB206" s="262"/>
      <c r="AC206" s="262"/>
      <c r="AD206" s="262"/>
      <c r="AE206" s="262"/>
      <c r="AF206" s="262"/>
      <c r="AG206" s="262"/>
      <c r="AH206" s="262"/>
      <c r="AI206" s="262"/>
      <c r="AJ206" s="262"/>
      <c r="AK206" s="262"/>
      <c r="AL206" s="262"/>
      <c r="AM206" s="262"/>
      <c r="AN206" s="262"/>
      <c r="AO206" s="262"/>
      <c r="AP206" s="262"/>
      <c r="AQ206" s="262"/>
      <c r="AR206" s="262"/>
      <c r="AS206" s="262"/>
      <c r="AT206" s="262"/>
      <c r="AU206" s="262"/>
      <c r="AV206" s="262"/>
      <c r="AW206" s="262"/>
      <c r="AX206" s="262"/>
      <c r="AY206" s="262"/>
      <c r="AZ206" s="262"/>
      <c r="BA206" s="262"/>
      <c r="BB206" s="262"/>
      <c r="BC206" s="262"/>
      <c r="BD206" s="262"/>
      <c r="BE206" s="262">
        <f t="shared" si="231"/>
        <v>0</v>
      </c>
      <c r="BF206" s="262"/>
      <c r="BG206" s="262"/>
      <c r="BH206" s="262"/>
      <c r="BI206" s="262"/>
      <c r="BJ206" s="262"/>
      <c r="BK206" s="262"/>
      <c r="BL206" s="262"/>
      <c r="BM206" s="262"/>
      <c r="BN206" s="262"/>
      <c r="BO206" s="262"/>
    </row>
    <row r="207" spans="1:67" s="151" customFormat="1" ht="16">
      <c r="A207" s="169"/>
      <c r="B207" s="189"/>
      <c r="C207" s="215"/>
      <c r="D207" s="264" t="str">
        <f>'2 - Detailed Costs'!F92</f>
        <v>Category</v>
      </c>
      <c r="E207" s="265">
        <f>IF(ISERROR('1 - Inputs'!$E$14-(((ROUNDDOWN('1 - Inputs'!$E$14/E185,0))*E185)+'1 - Inputs'!$E$44))=TRUE,0,'1 - Inputs'!$E$14-(((ROUNDDOWN('1 - Inputs'!$E$14/'6 - Analysis Years'!E185,0))*E185)+'1 - Inputs'!$E$44))</f>
        <v>0</v>
      </c>
      <c r="F207" s="266">
        <f t="shared" si="230"/>
        <v>0</v>
      </c>
      <c r="G207" s="262"/>
      <c r="H207" s="262"/>
      <c r="I207" s="262"/>
      <c r="J207" s="262"/>
      <c r="K207" s="262"/>
      <c r="L207" s="262"/>
      <c r="M207" s="262"/>
      <c r="N207" s="262"/>
      <c r="O207" s="262"/>
      <c r="P207" s="262"/>
      <c r="Q207" s="262"/>
      <c r="R207" s="262"/>
      <c r="S207" s="262"/>
      <c r="T207" s="262"/>
      <c r="U207" s="262"/>
      <c r="V207" s="262"/>
      <c r="W207" s="262"/>
      <c r="X207" s="262"/>
      <c r="Y207" s="262"/>
      <c r="Z207" s="262"/>
      <c r="AA207" s="262"/>
      <c r="AB207" s="262"/>
      <c r="AC207" s="262"/>
      <c r="AD207" s="262"/>
      <c r="AE207" s="262"/>
      <c r="AF207" s="262"/>
      <c r="AG207" s="262"/>
      <c r="AH207" s="262"/>
      <c r="AI207" s="262"/>
      <c r="AJ207" s="262"/>
      <c r="AK207" s="262"/>
      <c r="AL207" s="262"/>
      <c r="AM207" s="262"/>
      <c r="AN207" s="262"/>
      <c r="AO207" s="262"/>
      <c r="AP207" s="262"/>
      <c r="AQ207" s="262"/>
      <c r="AR207" s="262"/>
      <c r="AS207" s="262"/>
      <c r="AT207" s="262"/>
      <c r="AU207" s="262"/>
      <c r="AV207" s="262"/>
      <c r="AW207" s="262"/>
      <c r="AX207" s="262"/>
      <c r="AY207" s="262"/>
      <c r="AZ207" s="262"/>
      <c r="BA207" s="262"/>
      <c r="BB207" s="262"/>
      <c r="BC207" s="262"/>
      <c r="BD207" s="262"/>
      <c r="BE207" s="262">
        <f t="shared" si="231"/>
        <v>0</v>
      </c>
      <c r="BF207" s="262"/>
      <c r="BG207" s="262"/>
      <c r="BH207" s="262"/>
      <c r="BI207" s="262"/>
      <c r="BJ207" s="262"/>
      <c r="BK207" s="262"/>
      <c r="BL207" s="262"/>
      <c r="BM207" s="262"/>
      <c r="BN207" s="262"/>
      <c r="BO207" s="262"/>
    </row>
    <row r="208" spans="1:67" s="151" customFormat="1" ht="16">
      <c r="A208" s="169"/>
      <c r="B208" s="189"/>
      <c r="C208" s="215"/>
      <c r="D208" s="267"/>
      <c r="E208" s="260"/>
      <c r="F208" s="240"/>
      <c r="G208" s="262"/>
      <c r="H208" s="262"/>
      <c r="I208" s="262"/>
      <c r="J208" s="262"/>
      <c r="K208" s="262"/>
      <c r="L208" s="262"/>
      <c r="M208" s="262"/>
      <c r="N208" s="262"/>
      <c r="O208" s="262"/>
      <c r="P208" s="262"/>
      <c r="Q208" s="262"/>
      <c r="R208" s="262"/>
      <c r="S208" s="262"/>
      <c r="T208" s="262"/>
      <c r="U208" s="262"/>
      <c r="V208" s="262"/>
      <c r="W208" s="262"/>
      <c r="X208" s="262"/>
      <c r="Y208" s="262"/>
      <c r="Z208" s="262"/>
      <c r="AA208" s="262"/>
      <c r="AB208" s="262"/>
      <c r="AC208" s="262"/>
      <c r="AD208" s="262"/>
      <c r="AE208" s="262"/>
      <c r="AF208" s="262"/>
      <c r="AG208" s="262"/>
      <c r="AH208" s="262"/>
      <c r="AI208" s="262"/>
      <c r="AJ208" s="262"/>
      <c r="AK208" s="262"/>
      <c r="AL208" s="262"/>
      <c r="AM208" s="262"/>
      <c r="AN208" s="262"/>
      <c r="AO208" s="262"/>
      <c r="AP208" s="262"/>
      <c r="AQ208" s="262"/>
      <c r="AR208" s="262"/>
      <c r="AS208" s="262"/>
      <c r="AT208" s="262"/>
      <c r="AU208" s="262"/>
      <c r="AV208" s="262"/>
      <c r="AW208" s="262"/>
      <c r="AX208" s="262"/>
      <c r="AY208" s="262"/>
      <c r="AZ208" s="262"/>
      <c r="BA208" s="262"/>
      <c r="BB208" s="262"/>
      <c r="BC208" s="262"/>
      <c r="BD208" s="262"/>
      <c r="BE208" s="262"/>
      <c r="BF208" s="262"/>
      <c r="BG208" s="262"/>
      <c r="BH208" s="262"/>
      <c r="BI208" s="262"/>
      <c r="BJ208" s="262"/>
      <c r="BK208" s="262"/>
      <c r="BL208" s="262"/>
      <c r="BM208" s="262"/>
      <c r="BN208" s="262"/>
      <c r="BO208" s="262"/>
    </row>
    <row r="209" spans="1:67" s="151" customFormat="1" ht="16">
      <c r="A209" s="169"/>
      <c r="B209" s="189"/>
      <c r="C209" s="215"/>
      <c r="D209" s="267"/>
      <c r="E209" s="260"/>
      <c r="F209" s="240"/>
      <c r="G209" s="262"/>
      <c r="H209" s="262"/>
      <c r="I209" s="262"/>
      <c r="J209" s="262"/>
      <c r="K209" s="262"/>
      <c r="L209" s="262"/>
      <c r="M209" s="262"/>
      <c r="N209" s="262"/>
      <c r="O209" s="262"/>
      <c r="P209" s="262"/>
      <c r="Q209" s="262"/>
      <c r="R209" s="262"/>
      <c r="S209" s="262"/>
      <c r="T209" s="262"/>
      <c r="U209" s="262"/>
      <c r="V209" s="262"/>
      <c r="W209" s="262"/>
      <c r="X209" s="262"/>
      <c r="Y209" s="262"/>
      <c r="Z209" s="262"/>
      <c r="AA209" s="262"/>
      <c r="AB209" s="262"/>
      <c r="AC209" s="262"/>
      <c r="AD209" s="262"/>
      <c r="AE209" s="262"/>
      <c r="AF209" s="262"/>
      <c r="AG209" s="262"/>
      <c r="AH209" s="262"/>
      <c r="AI209" s="262"/>
      <c r="AJ209" s="262"/>
      <c r="AK209" s="262"/>
      <c r="AL209" s="262"/>
      <c r="AM209" s="262"/>
      <c r="AN209" s="262"/>
      <c r="AO209" s="262"/>
      <c r="AP209" s="262"/>
      <c r="AQ209" s="262"/>
      <c r="AR209" s="262"/>
      <c r="AS209" s="262"/>
      <c r="AT209" s="262"/>
      <c r="AU209" s="262"/>
      <c r="AV209" s="262"/>
      <c r="AW209" s="262"/>
      <c r="AX209" s="262"/>
      <c r="AY209" s="262"/>
      <c r="AZ209" s="262"/>
      <c r="BA209" s="262"/>
      <c r="BB209" s="262"/>
      <c r="BC209" s="262"/>
      <c r="BD209" s="262"/>
      <c r="BE209" s="262"/>
      <c r="BF209" s="262"/>
      <c r="BG209" s="262"/>
      <c r="BH209" s="262"/>
      <c r="BI209" s="262"/>
      <c r="BJ209" s="262"/>
      <c r="BK209" s="262"/>
      <c r="BL209" s="262"/>
      <c r="BM209" s="262"/>
      <c r="BN209" s="262"/>
      <c r="BO209" s="262"/>
    </row>
    <row r="210" spans="1:67" s="151" customFormat="1" ht="16">
      <c r="A210" s="169"/>
      <c r="B210" s="189"/>
      <c r="C210" s="215"/>
      <c r="D210" s="267"/>
      <c r="E210" s="260"/>
      <c r="F210" s="240"/>
      <c r="G210" s="262"/>
      <c r="H210" s="262"/>
      <c r="I210" s="262"/>
      <c r="J210" s="262"/>
      <c r="K210" s="262"/>
      <c r="L210" s="262"/>
      <c r="M210" s="262"/>
      <c r="N210" s="262"/>
      <c r="O210" s="262"/>
      <c r="P210" s="262"/>
      <c r="Q210" s="262"/>
      <c r="R210" s="262"/>
      <c r="S210" s="262"/>
      <c r="T210" s="262"/>
      <c r="U210" s="262"/>
      <c r="V210" s="262"/>
      <c r="W210" s="262"/>
      <c r="X210" s="262"/>
      <c r="Y210" s="262"/>
      <c r="Z210" s="262"/>
      <c r="AA210" s="262"/>
      <c r="AB210" s="262"/>
      <c r="AC210" s="262"/>
      <c r="AD210" s="262"/>
      <c r="AE210" s="262"/>
      <c r="AF210" s="262"/>
      <c r="AG210" s="262"/>
      <c r="AH210" s="262"/>
      <c r="AI210" s="262"/>
      <c r="AJ210" s="262"/>
      <c r="AK210" s="262"/>
      <c r="AL210" s="262"/>
      <c r="AM210" s="262"/>
      <c r="AN210" s="262"/>
      <c r="AO210" s="262"/>
      <c r="AP210" s="262"/>
      <c r="AQ210" s="262"/>
      <c r="AR210" s="262"/>
      <c r="AS210" s="262"/>
      <c r="AT210" s="262"/>
      <c r="AU210" s="262"/>
      <c r="AV210" s="262"/>
      <c r="AW210" s="262"/>
      <c r="AX210" s="262"/>
      <c r="AY210" s="262"/>
      <c r="AZ210" s="262"/>
      <c r="BA210" s="262"/>
      <c r="BB210" s="262"/>
      <c r="BC210" s="262"/>
      <c r="BD210" s="262"/>
      <c r="BE210" s="262"/>
      <c r="BF210" s="262"/>
      <c r="BG210" s="262"/>
      <c r="BH210" s="262"/>
      <c r="BI210" s="262"/>
      <c r="BJ210" s="262"/>
      <c r="BK210" s="262"/>
      <c r="BL210" s="262"/>
      <c r="BM210" s="262"/>
      <c r="BN210" s="262"/>
      <c r="BO210" s="262"/>
    </row>
    <row r="211" spans="1:67" s="151" customFormat="1" ht="16">
      <c r="A211" s="169"/>
      <c r="B211" s="189"/>
      <c r="C211" s="215"/>
      <c r="D211" s="267"/>
      <c r="E211" s="260"/>
      <c r="F211" s="240"/>
      <c r="G211" s="262"/>
      <c r="H211" s="262"/>
      <c r="I211" s="262"/>
      <c r="J211" s="262"/>
      <c r="K211" s="262"/>
      <c r="L211" s="262"/>
      <c r="M211" s="262"/>
      <c r="N211" s="262"/>
      <c r="O211" s="262"/>
      <c r="P211" s="262"/>
      <c r="Q211" s="262"/>
      <c r="R211" s="262"/>
      <c r="S211" s="262"/>
      <c r="T211" s="262"/>
      <c r="U211" s="262"/>
      <c r="V211" s="262"/>
      <c r="W211" s="262"/>
      <c r="X211" s="262"/>
      <c r="Y211" s="262"/>
      <c r="Z211" s="262"/>
      <c r="AA211" s="262"/>
      <c r="AB211" s="262"/>
      <c r="AC211" s="262"/>
      <c r="AD211" s="262"/>
      <c r="AE211" s="262"/>
      <c r="AF211" s="262"/>
      <c r="AG211" s="262"/>
      <c r="AH211" s="262"/>
      <c r="AI211" s="262"/>
      <c r="AJ211" s="262"/>
      <c r="AK211" s="262"/>
      <c r="AL211" s="262"/>
      <c r="AM211" s="262"/>
      <c r="AN211" s="262"/>
      <c r="AO211" s="262"/>
      <c r="AP211" s="262"/>
      <c r="AQ211" s="262"/>
      <c r="AR211" s="262"/>
      <c r="AS211" s="262"/>
      <c r="AT211" s="262"/>
      <c r="AU211" s="262"/>
      <c r="AV211" s="262"/>
      <c r="AW211" s="262"/>
      <c r="AX211" s="262"/>
      <c r="AY211" s="262"/>
      <c r="AZ211" s="262"/>
      <c r="BA211" s="262"/>
      <c r="BB211" s="262"/>
      <c r="BC211" s="262"/>
      <c r="BD211" s="262"/>
      <c r="BE211" s="262"/>
      <c r="BF211" s="262"/>
      <c r="BG211" s="262"/>
      <c r="BH211" s="262"/>
      <c r="BI211" s="262"/>
      <c r="BJ211" s="262"/>
      <c r="BK211" s="262"/>
      <c r="BL211" s="262"/>
      <c r="BM211" s="262"/>
      <c r="BN211" s="262"/>
      <c r="BO211" s="262"/>
    </row>
    <row r="212" spans="1:67" s="151" customFormat="1" ht="16">
      <c r="A212" s="169"/>
      <c r="B212" s="189"/>
      <c r="C212" s="215"/>
      <c r="D212" s="232"/>
      <c r="E212" s="260"/>
      <c r="F212" s="240"/>
      <c r="G212" s="262"/>
      <c r="H212" s="262"/>
      <c r="I212" s="262"/>
      <c r="J212" s="262"/>
      <c r="K212" s="262"/>
      <c r="L212" s="262"/>
      <c r="M212" s="262"/>
      <c r="N212" s="262"/>
      <c r="O212" s="262"/>
      <c r="P212" s="262"/>
      <c r="Q212" s="262"/>
      <c r="R212" s="262"/>
      <c r="S212" s="262"/>
      <c r="T212" s="262"/>
      <c r="U212" s="262"/>
      <c r="V212" s="262"/>
      <c r="W212" s="262"/>
      <c r="X212" s="262"/>
      <c r="Y212" s="262"/>
      <c r="Z212" s="262"/>
      <c r="AA212" s="262"/>
      <c r="AB212" s="262"/>
      <c r="AC212" s="262"/>
      <c r="AD212" s="262"/>
      <c r="AE212" s="262"/>
      <c r="AF212" s="262"/>
      <c r="AG212" s="262"/>
      <c r="AH212" s="262"/>
      <c r="AI212" s="262"/>
      <c r="AJ212" s="262"/>
      <c r="AK212" s="262"/>
      <c r="AL212" s="262"/>
      <c r="AM212" s="262"/>
      <c r="AN212" s="262"/>
      <c r="AO212" s="262"/>
      <c r="AP212" s="262"/>
      <c r="AQ212" s="262"/>
      <c r="AR212" s="262"/>
      <c r="AS212" s="262"/>
      <c r="AT212" s="262"/>
      <c r="AU212" s="262"/>
      <c r="AV212" s="262"/>
      <c r="AW212" s="262"/>
      <c r="AX212" s="262"/>
      <c r="AY212" s="262"/>
      <c r="AZ212" s="262"/>
      <c r="BA212" s="262"/>
      <c r="BB212" s="262"/>
      <c r="BC212" s="262"/>
      <c r="BD212" s="262"/>
      <c r="BE212" s="262"/>
      <c r="BF212" s="262"/>
      <c r="BG212" s="262"/>
      <c r="BH212" s="262"/>
      <c r="BI212" s="262"/>
      <c r="BJ212" s="262"/>
      <c r="BK212" s="262"/>
      <c r="BL212" s="262"/>
      <c r="BM212" s="262"/>
      <c r="BN212" s="262"/>
      <c r="BO212" s="262"/>
    </row>
    <row r="213" spans="1:67" s="151" customFormat="1" ht="16">
      <c r="A213" s="169"/>
      <c r="B213" s="189"/>
      <c r="C213" s="215"/>
      <c r="D213" s="232"/>
      <c r="E213" s="260"/>
      <c r="F213" s="240"/>
      <c r="G213" s="262"/>
      <c r="H213" s="262"/>
      <c r="I213" s="262"/>
      <c r="J213" s="262"/>
      <c r="K213" s="262"/>
      <c r="L213" s="262"/>
      <c r="M213" s="262"/>
      <c r="N213" s="262"/>
      <c r="O213" s="262"/>
      <c r="P213" s="262"/>
      <c r="Q213" s="262"/>
      <c r="R213" s="262"/>
      <c r="S213" s="262"/>
      <c r="T213" s="262"/>
      <c r="U213" s="262"/>
      <c r="V213" s="262"/>
      <c r="W213" s="262"/>
      <c r="X213" s="262"/>
      <c r="Y213" s="262"/>
      <c r="Z213" s="262"/>
      <c r="AA213" s="262"/>
      <c r="AB213" s="262"/>
      <c r="AC213" s="262"/>
      <c r="AD213" s="262"/>
      <c r="AE213" s="262"/>
      <c r="AF213" s="262"/>
      <c r="AG213" s="262"/>
      <c r="AH213" s="262"/>
      <c r="AI213" s="262"/>
      <c r="AJ213" s="262"/>
      <c r="AK213" s="262"/>
      <c r="AL213" s="262"/>
      <c r="AM213" s="262"/>
      <c r="AN213" s="262"/>
      <c r="AO213" s="262"/>
      <c r="AP213" s="262"/>
      <c r="AQ213" s="262"/>
      <c r="AR213" s="262"/>
      <c r="AS213" s="262"/>
      <c r="AT213" s="262"/>
      <c r="AU213" s="262"/>
      <c r="AV213" s="262"/>
      <c r="AW213" s="262"/>
      <c r="AX213" s="262"/>
      <c r="AY213" s="262"/>
      <c r="AZ213" s="262"/>
      <c r="BA213" s="262"/>
      <c r="BB213" s="262"/>
      <c r="BC213" s="262"/>
      <c r="BD213" s="262"/>
      <c r="BE213" s="262"/>
      <c r="BF213" s="262"/>
      <c r="BG213" s="262"/>
      <c r="BH213" s="262"/>
      <c r="BI213" s="262"/>
      <c r="BJ213" s="262"/>
      <c r="BK213" s="262"/>
      <c r="BL213" s="262"/>
      <c r="BM213" s="262"/>
      <c r="BN213" s="262"/>
      <c r="BO213" s="262"/>
    </row>
    <row r="214" spans="1:67" s="151" customFormat="1" ht="16">
      <c r="A214" s="169"/>
      <c r="B214" s="189"/>
      <c r="C214" s="215"/>
      <c r="D214" s="232"/>
      <c r="E214" s="260"/>
      <c r="F214" s="240"/>
      <c r="G214" s="262"/>
      <c r="H214" s="262"/>
      <c r="I214" s="262"/>
      <c r="J214" s="262"/>
      <c r="K214" s="262"/>
      <c r="L214" s="262"/>
      <c r="M214" s="262"/>
      <c r="N214" s="262"/>
      <c r="O214" s="262"/>
      <c r="P214" s="262"/>
      <c r="Q214" s="262"/>
      <c r="R214" s="262"/>
      <c r="S214" s="262"/>
      <c r="T214" s="262"/>
      <c r="U214" s="262"/>
      <c r="V214" s="262"/>
      <c r="W214" s="262"/>
      <c r="X214" s="262"/>
      <c r="Y214" s="262"/>
      <c r="Z214" s="262"/>
      <c r="AA214" s="262"/>
      <c r="AB214" s="262"/>
      <c r="AC214" s="262"/>
      <c r="AD214" s="262"/>
      <c r="AE214" s="262"/>
      <c r="AF214" s="262"/>
      <c r="AG214" s="262"/>
      <c r="AH214" s="262"/>
      <c r="AI214" s="262"/>
      <c r="AJ214" s="262"/>
      <c r="AK214" s="262"/>
      <c r="AL214" s="262"/>
      <c r="AM214" s="262"/>
      <c r="AN214" s="262"/>
      <c r="AO214" s="262"/>
      <c r="AP214" s="262"/>
      <c r="AQ214" s="262"/>
      <c r="AR214" s="262"/>
      <c r="AS214" s="262"/>
      <c r="AT214" s="262"/>
      <c r="AU214" s="262"/>
      <c r="AV214" s="262"/>
      <c r="AW214" s="262"/>
      <c r="AX214" s="262"/>
      <c r="AY214" s="262"/>
      <c r="AZ214" s="262"/>
      <c r="BA214" s="262"/>
      <c r="BB214" s="262"/>
      <c r="BC214" s="262"/>
      <c r="BD214" s="262"/>
      <c r="BE214" s="262"/>
      <c r="BF214" s="262"/>
      <c r="BG214" s="262"/>
      <c r="BH214" s="262"/>
      <c r="BI214" s="262"/>
      <c r="BJ214" s="262"/>
      <c r="BK214" s="262"/>
      <c r="BL214" s="262"/>
      <c r="BM214" s="262"/>
      <c r="BN214" s="262"/>
      <c r="BO214" s="262"/>
    </row>
    <row r="215" spans="1:67" s="151" customFormat="1" ht="16">
      <c r="A215" s="169"/>
      <c r="B215" s="189"/>
      <c r="C215" s="215"/>
      <c r="D215" s="232"/>
      <c r="E215" s="260"/>
      <c r="F215" s="240"/>
      <c r="G215" s="262"/>
      <c r="H215" s="262"/>
      <c r="I215" s="262"/>
      <c r="J215" s="262"/>
      <c r="K215" s="262"/>
      <c r="L215" s="262"/>
      <c r="M215" s="262"/>
      <c r="N215" s="262"/>
      <c r="O215" s="262"/>
      <c r="P215" s="262"/>
      <c r="Q215" s="262"/>
      <c r="R215" s="262"/>
      <c r="S215" s="262"/>
      <c r="T215" s="262"/>
      <c r="U215" s="262"/>
      <c r="V215" s="262"/>
      <c r="W215" s="262"/>
      <c r="X215" s="262"/>
      <c r="Y215" s="262"/>
      <c r="Z215" s="262"/>
      <c r="AA215" s="262"/>
      <c r="AB215" s="262"/>
      <c r="AC215" s="262"/>
      <c r="AD215" s="262"/>
      <c r="AE215" s="262"/>
      <c r="AF215" s="262"/>
      <c r="AG215" s="262"/>
      <c r="AH215" s="262"/>
      <c r="AI215" s="262"/>
      <c r="AJ215" s="262"/>
      <c r="AK215" s="262"/>
      <c r="AL215" s="262"/>
      <c r="AM215" s="262"/>
      <c r="AN215" s="262"/>
      <c r="AO215" s="262"/>
      <c r="AP215" s="262"/>
      <c r="AQ215" s="262"/>
      <c r="AR215" s="262"/>
      <c r="AS215" s="262"/>
      <c r="AT215" s="262"/>
      <c r="AU215" s="262"/>
      <c r="AV215" s="262"/>
      <c r="AW215" s="262"/>
      <c r="AX215" s="262"/>
      <c r="AY215" s="262"/>
      <c r="AZ215" s="262"/>
      <c r="BA215" s="262"/>
      <c r="BB215" s="262"/>
      <c r="BC215" s="262"/>
      <c r="BD215" s="262"/>
      <c r="BE215" s="262"/>
      <c r="BF215" s="262"/>
      <c r="BG215" s="262"/>
      <c r="BH215" s="262"/>
      <c r="BI215" s="262"/>
      <c r="BJ215" s="262"/>
      <c r="BK215" s="262"/>
      <c r="BL215" s="262"/>
      <c r="BM215" s="262"/>
      <c r="BN215" s="262"/>
      <c r="BO215" s="262"/>
    </row>
    <row r="216" spans="1:67" s="151" customFormat="1" ht="16">
      <c r="A216" s="169"/>
      <c r="B216" s="189"/>
      <c r="C216" s="215"/>
      <c r="D216" s="232"/>
      <c r="E216" s="260"/>
      <c r="F216" s="240"/>
      <c r="G216" s="262"/>
      <c r="H216" s="262"/>
      <c r="I216" s="262"/>
      <c r="J216" s="262"/>
      <c r="K216" s="262"/>
      <c r="L216" s="262"/>
      <c r="M216" s="262"/>
      <c r="N216" s="262"/>
      <c r="O216" s="262"/>
      <c r="P216" s="262"/>
      <c r="Q216" s="262"/>
      <c r="R216" s="262"/>
      <c r="S216" s="262"/>
      <c r="T216" s="262"/>
      <c r="U216" s="262"/>
      <c r="V216" s="262"/>
      <c r="W216" s="262"/>
      <c r="X216" s="262"/>
      <c r="Y216" s="262"/>
      <c r="Z216" s="262"/>
      <c r="AA216" s="262"/>
      <c r="AB216" s="262"/>
      <c r="AC216" s="262"/>
      <c r="AD216" s="262"/>
      <c r="AE216" s="262"/>
      <c r="AF216" s="262"/>
      <c r="AG216" s="262"/>
      <c r="AH216" s="262"/>
      <c r="AI216" s="262"/>
      <c r="AJ216" s="262"/>
      <c r="AK216" s="262"/>
      <c r="AL216" s="262"/>
      <c r="AM216" s="262"/>
      <c r="AN216" s="262"/>
      <c r="AO216" s="262"/>
      <c r="AP216" s="262"/>
      <c r="AQ216" s="262"/>
      <c r="AR216" s="262"/>
      <c r="AS216" s="262"/>
      <c r="AT216" s="262"/>
      <c r="AU216" s="262"/>
      <c r="AV216" s="262"/>
      <c r="AW216" s="262"/>
      <c r="AX216" s="262"/>
      <c r="AY216" s="262"/>
      <c r="AZ216" s="262"/>
      <c r="BA216" s="262"/>
      <c r="BB216" s="262"/>
      <c r="BC216" s="262"/>
      <c r="BD216" s="262"/>
      <c r="BE216" s="262"/>
      <c r="BF216" s="262"/>
      <c r="BG216" s="262"/>
      <c r="BH216" s="262"/>
      <c r="BI216" s="262"/>
      <c r="BJ216" s="262"/>
      <c r="BK216" s="262"/>
      <c r="BL216" s="262"/>
      <c r="BM216" s="262"/>
      <c r="BN216" s="262"/>
      <c r="BO216" s="262"/>
    </row>
    <row r="217" spans="1:67" s="151" customFormat="1" ht="16">
      <c r="A217" s="169"/>
      <c r="B217" s="189"/>
      <c r="C217" s="215"/>
      <c r="D217" s="232"/>
      <c r="E217" s="260"/>
      <c r="F217" s="240"/>
      <c r="G217" s="262"/>
      <c r="H217" s="262"/>
      <c r="I217" s="262"/>
      <c r="J217" s="262"/>
      <c r="K217" s="262"/>
      <c r="L217" s="262"/>
      <c r="M217" s="262"/>
      <c r="N217" s="262"/>
      <c r="O217" s="262"/>
      <c r="P217" s="262"/>
      <c r="Q217" s="262"/>
      <c r="R217" s="262"/>
      <c r="S217" s="262"/>
      <c r="T217" s="262"/>
      <c r="U217" s="262"/>
      <c r="V217" s="262"/>
      <c r="W217" s="262"/>
      <c r="X217" s="262"/>
      <c r="Y217" s="262"/>
      <c r="Z217" s="262"/>
      <c r="AA217" s="262"/>
      <c r="AB217" s="262"/>
      <c r="AC217" s="262"/>
      <c r="AD217" s="262"/>
      <c r="AE217" s="262"/>
      <c r="AF217" s="262"/>
      <c r="AG217" s="262"/>
      <c r="AH217" s="262"/>
      <c r="AI217" s="262"/>
      <c r="AJ217" s="262"/>
      <c r="AK217" s="262"/>
      <c r="AL217" s="262"/>
      <c r="AM217" s="262"/>
      <c r="AN217" s="262"/>
      <c r="AO217" s="262"/>
      <c r="AP217" s="262"/>
      <c r="AQ217" s="262"/>
      <c r="AR217" s="262"/>
      <c r="AS217" s="262"/>
      <c r="AT217" s="262"/>
      <c r="AU217" s="262"/>
      <c r="AV217" s="262"/>
      <c r="AW217" s="262"/>
      <c r="AX217" s="262"/>
      <c r="AY217" s="262"/>
      <c r="AZ217" s="262"/>
      <c r="BA217" s="262"/>
      <c r="BB217" s="262"/>
      <c r="BC217" s="262"/>
      <c r="BD217" s="262"/>
      <c r="BE217" s="262"/>
      <c r="BF217" s="262"/>
      <c r="BG217" s="262"/>
      <c r="BH217" s="262"/>
      <c r="BI217" s="262"/>
      <c r="BJ217" s="262"/>
      <c r="BK217" s="262"/>
      <c r="BL217" s="262"/>
      <c r="BM217" s="262"/>
      <c r="BN217" s="262"/>
      <c r="BO217" s="262"/>
    </row>
  </sheetData>
  <sheetProtection algorithmName="SHA-512" hashValue="cW61K7Uh0Iyf+hb4eVtlgCPID3DiCvhZ7Bxmf2PovZQ3KcsUrfEEaCJENZLB//okBX7JrvnKGhWiN8R2oD9emg==" saltValue="jwlug0C9J8hqHykTrL6Zwg==" spinCount="100000" sheet="1" selectLockedCells="1"/>
  <mergeCells count="1">
    <mergeCell ref="B2:N5"/>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Title Page</vt:lpstr>
      <vt:lpstr>How To</vt:lpstr>
      <vt:lpstr>1 - Inputs</vt:lpstr>
      <vt:lpstr>2 - Detailed Costs</vt:lpstr>
      <vt:lpstr>3 - Results Summary</vt:lpstr>
      <vt:lpstr>ReviewSheet</vt:lpstr>
      <vt:lpstr>4- LCCA</vt:lpstr>
      <vt:lpstr>5 - LCCA Worksheet</vt:lpstr>
      <vt:lpstr>6 - Analysis Years</vt:lpstr>
      <vt:lpstr>7- Cost Category List</vt:lpstr>
      <vt:lpstr>altern1</vt:lpstr>
      <vt:lpstr>altern2</vt:lpstr>
      <vt:lpstr>altern3</vt:lpstr>
      <vt:lpstr>altern4</vt:lpstr>
      <vt:lpstr>Baseyear</vt:lpstr>
      <vt:lpstr>discount_base</vt:lpstr>
      <vt:lpstr>'1 - Inputs'!Print_Area</vt:lpstr>
      <vt:lpstr>'2 - Detailed Costs'!Print_Area</vt:lpstr>
      <vt:lpstr>'3 - Results Summary'!Print_Area</vt:lpstr>
      <vt:lpstr>'4- LCCA'!Print_Area</vt:lpstr>
      <vt:lpstr>'How To'!Print_Area</vt:lpstr>
      <vt:lpstr>'Title Page'!Print_Area</vt:lpstr>
      <vt:lpstr>'1 - Inputs'!Print_Titles</vt:lpstr>
      <vt:lpstr>'2 - Detailed Costs'!Print_Titles</vt:lpstr>
      <vt:lpstr>'3 - Results Summary'!Print_Titles</vt:lpstr>
      <vt:lpstr>'4- LCCA'!Print_Titles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2024-04-29T18:33:47Z</cp:lastPrinted>
  <dcterms:created xsi:type="dcterms:W3CDTF">2018-03-15T14:03:39Z</dcterms:created>
  <dcterms:modified xsi:type="dcterms:W3CDTF">2024-05-07T14:10:33Z</dcterms:modified>
</cp:coreProperties>
</file>